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tuhome\joumie\Rinnakkaiatallenteet\"/>
    </mc:Choice>
  </mc:AlternateContent>
  <bookViews>
    <workbookView xWindow="0" yWindow="0" windowWidth="12285" windowHeight="5655" activeTab="2"/>
  </bookViews>
  <sheets>
    <sheet name="Taulukko 1, muuttujat" sheetId="12" r:id="rId1"/>
    <sheet name="Taulukko 2, nollamalli" sheetId="4" r:id="rId2"/>
    <sheet name="Taulukko 3, mallivaiheet" sheetId="13" r:id="rId3"/>
    <sheet name="Liitetaulukko 1, korrelaatiotau" sheetId="20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2" l="1"/>
  <c r="A10" i="12" l="1"/>
  <c r="A28" i="12" l="1"/>
  <c r="A22" i="12" l="1"/>
  <c r="A19" i="12" l="1"/>
  <c r="A14" i="12" l="1"/>
  <c r="A29" i="12"/>
  <c r="A17" i="12" l="1"/>
  <c r="A9" i="12"/>
  <c r="A13" i="12"/>
  <c r="A25" i="12"/>
  <c r="A21" i="12"/>
  <c r="A15" i="12"/>
  <c r="A27" i="12"/>
  <c r="A8" i="12"/>
  <c r="AA22" i="4" l="1"/>
  <c r="AJ23" i="4" l="1"/>
  <c r="AJ24" i="4"/>
  <c r="AJ25" i="4"/>
  <c r="AJ26" i="4"/>
  <c r="AJ22" i="4"/>
  <c r="AA23" i="4"/>
  <c r="AA24" i="4"/>
  <c r="AA25" i="4"/>
  <c r="AA26" i="4"/>
  <c r="E12" i="4" l="1"/>
</calcChain>
</file>

<file path=xl/sharedStrings.xml><?xml version="1.0" encoding="utf-8"?>
<sst xmlns="http://schemas.openxmlformats.org/spreadsheetml/2006/main" count="424" uniqueCount="121">
  <si>
    <t>Estimaatti</t>
  </si>
  <si>
    <t>Keskivirhe</t>
  </si>
  <si>
    <t>Pr &gt; |t|</t>
  </si>
  <si>
    <t>Vakiotermi</t>
  </si>
  <si>
    <t>&lt;.0001</t>
  </si>
  <si>
    <t>Pr &gt; Z</t>
  </si>
  <si>
    <t>Lääkäri</t>
  </si>
  <si>
    <t>Jäännöstermi</t>
  </si>
  <si>
    <t>N</t>
  </si>
  <si>
    <t>Lääkärin kokemus</t>
  </si>
  <si>
    <t>LOGVuokrataso</t>
  </si>
  <si>
    <t>Yritys</t>
  </si>
  <si>
    <t>ptpno asukkaat x1000</t>
  </si>
  <si>
    <t>Solution for Fixed Effects</t>
  </si>
  <si>
    <t>Effect</t>
  </si>
  <si>
    <t>Estimate</t>
  </si>
  <si>
    <t>Standard</t>
  </si>
  <si>
    <t>Error</t>
  </si>
  <si>
    <t>DF</t>
  </si>
  <si>
    <t>t Value</t>
  </si>
  <si>
    <t>Intercept</t>
  </si>
  <si>
    <t>Potilaan ikä</t>
  </si>
  <si>
    <t>Potilaan ikä^2</t>
  </si>
  <si>
    <t>Covariance Parameter Estimates</t>
  </si>
  <si>
    <t>Cov Parm</t>
  </si>
  <si>
    <t>Subject</t>
  </si>
  <si>
    <t>Z Value</t>
  </si>
  <si>
    <t>PTPOPNROfix</t>
  </si>
  <si>
    <t>Kilpailija</t>
  </si>
  <si>
    <t>ltutknro</t>
  </si>
  <si>
    <t>Residual</t>
  </si>
  <si>
    <t>TK lääkärik 2013/ 10</t>
  </si>
  <si>
    <t>TK eilääkärik 2013/</t>
  </si>
  <si>
    <t>ptpnoLOG medtulotx10</t>
  </si>
  <si>
    <t>ptpnoAsukkaiden kesk</t>
  </si>
  <si>
    <t>Lääkärin päätoimisuuden aste, vastaanottoja/työpvä</t>
  </si>
  <si>
    <t>Number of Observations Used</t>
  </si>
  <si>
    <t>Number of Observations Not Used</t>
  </si>
  <si>
    <t>Fit Statistics</t>
  </si>
  <si>
    <t>-2 Log Likelihood</t>
  </si>
  <si>
    <t>AIC (Smaller is Better)</t>
  </si>
  <si>
    <t>AICC (Smaller is Better)</t>
  </si>
  <si>
    <t>BIC (Smaller is Better)</t>
  </si>
  <si>
    <t>Type 3 Tests of Fixed Effects</t>
  </si>
  <si>
    <t>Num DF</t>
  </si>
  <si>
    <t>Den DF</t>
  </si>
  <si>
    <t>F Value</t>
  </si>
  <si>
    <t>Pr &gt; F</t>
  </si>
  <si>
    <t>Taso</t>
  </si>
  <si>
    <t>AIC</t>
  </si>
  <si>
    <t>Intracell correlation</t>
  </si>
  <si>
    <t>Vakiotermi, β0</t>
  </si>
  <si>
    <t>***</t>
  </si>
  <si>
    <t>PTPON(Kilpai*PTPOPN)</t>
  </si>
  <si>
    <t>-51298.9</t>
  </si>
  <si>
    <t>Generated by the SAS System ('Local', X64_7PRO) on 11. tammikuuta 2017 at 3:43:54 PM</t>
  </si>
  <si>
    <t>-51297.1</t>
  </si>
  <si>
    <t>Generated by the SAS System ('Local', X64_7PRO) on 11. tammikuuta 2017 at 3:52:14 PM</t>
  </si>
  <si>
    <t>Toimipiste</t>
  </si>
  <si>
    <t>Muuttuja</t>
  </si>
  <si>
    <t>Keskiarvo</t>
  </si>
  <si>
    <t>Keskihajonta</t>
  </si>
  <si>
    <t>Minimi</t>
  </si>
  <si>
    <t>Maksimi</t>
  </si>
  <si>
    <t>Selitettävä muuttuja</t>
  </si>
  <si>
    <t>Markkinarakennemuuttuja</t>
  </si>
  <si>
    <t>Potilaan</t>
  </si>
  <si>
    <t>Potilaan kunnassa</t>
  </si>
  <si>
    <t>Palvelun laatukontrollit</t>
  </si>
  <si>
    <t>Lääkärin</t>
  </si>
  <si>
    <t>Toimipisteen</t>
  </si>
  <si>
    <t>Hinta, 20 min vastaanottopalkkio (€)</t>
  </si>
  <si>
    <t>FTHHI-indeksi</t>
  </si>
  <si>
    <t>Yrityksen</t>
  </si>
  <si>
    <t>Toimipisteen postinumeroalueen</t>
  </si>
  <si>
    <t>Liiketoiminnan kustannuskontrollit</t>
  </si>
  <si>
    <t>Tason varianssi</t>
  </si>
  <si>
    <t>Intraclass correlation</t>
  </si>
  <si>
    <t>Lääkärin sukupuoli, mies = 1</t>
  </si>
  <si>
    <t>Yrityksen koko</t>
  </si>
  <si>
    <t>Toimipisteen palveluvalikoiman laajuus</t>
  </si>
  <si>
    <t>Vuokrataso (LOG)</t>
  </si>
  <si>
    <t>Työnantajien lkm</t>
  </si>
  <si>
    <t>potilaan sukupuoli, 1= mies</t>
  </si>
  <si>
    <t>Vakuutettu väestö, x100000</t>
  </si>
  <si>
    <t>Potilaan demografisten tekijöiden kontrollit</t>
  </si>
  <si>
    <t>Vaihe 2</t>
  </si>
  <si>
    <t>Vaihe 3</t>
  </si>
  <si>
    <t>Vaihe 4</t>
  </si>
  <si>
    <t>Vaihe 6</t>
  </si>
  <si>
    <t>Selitysmalli</t>
  </si>
  <si>
    <t>FTHHI (LOG)</t>
  </si>
  <si>
    <t>***p&lt;0.001, **p&lt;0.01, *p&lt;0.1</t>
  </si>
  <si>
    <t>*luokka 1=1 toimipisteen yritykset, luokka 2=2-10 toimipisteen yritykset ja luokka 3=yli 10 toimipisteen yritykset</t>
  </si>
  <si>
    <t>Yrityksen koko, 1 toimipiste</t>
  </si>
  <si>
    <t>Yrityksen koko, 1-10 toimipistettä</t>
  </si>
  <si>
    <t>Yrityksen koko, yli 10 toimipistettä (referenssiluokka)</t>
  </si>
  <si>
    <t>Taulukko 2: Nelitasoinen nollamalli</t>
  </si>
  <si>
    <t>Taulukko 1: Muuttujien kuvailevat tunnusluvut</t>
  </si>
  <si>
    <t>Vaihe 1</t>
  </si>
  <si>
    <t>Vaihe 5</t>
  </si>
  <si>
    <t>Sairastavuus-indeksi</t>
  </si>
  <si>
    <t>Terveyskeskuslääkärikäyntejä 2013/ 100 asukasta</t>
  </si>
  <si>
    <t>Sairastavuusindeksi 2013</t>
  </si>
  <si>
    <t>LOG(Potilaan tulot, 1000 €)</t>
  </si>
  <si>
    <t>LOG(Hinta, 20 min vastaanottopalkkio)</t>
  </si>
  <si>
    <t>LOG(FTHHI-indeksi)</t>
  </si>
  <si>
    <t>Toimipisteen palveluvalikoiman laajuus (toimenpiteiden lkm)</t>
  </si>
  <si>
    <t>LOG(Vuokrataso)</t>
  </si>
  <si>
    <t>Vakuutettu väestö x 100000</t>
  </si>
  <si>
    <r>
      <t>Pearsonin korrelaatiokerroin (p &gt; |r|), H</t>
    </r>
    <r>
      <rPr>
        <sz val="8"/>
        <rFont val="Times New Roman"/>
        <family val="1"/>
      </rPr>
      <t>o</t>
    </r>
    <r>
      <rPr>
        <sz val="10"/>
        <rFont val="Times New Roman"/>
        <family val="1"/>
      </rPr>
      <t>: Rho = 0</t>
    </r>
  </si>
  <si>
    <t>NOLLAMALLI</t>
  </si>
  <si>
    <t>Taulukko 3: Selitysmallin rakennusvaiheet</t>
  </si>
  <si>
    <t>Potilaan tulot, 1000 € (LOG)</t>
  </si>
  <si>
    <t>LOG(Hinta, 20 min vastaanottopalkkio (€))</t>
  </si>
  <si>
    <t>NS</t>
  </si>
  <si>
    <t>*</t>
  </si>
  <si>
    <t>**</t>
  </si>
  <si>
    <t>Liitetaulukko 1: Mallin muuttujien väliset korrelaatiot, ***p&lt;0.001, **p&lt;0.01, *p&lt;0.1 , NS ei tilastollisesti merkitsevä.</t>
  </si>
  <si>
    <t>Selitysarvo*</t>
  </si>
  <si>
    <t>*Selitetty osuus tason varianssista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</si>
</sst>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\ %"/>
    <numFmt numFmtId="166" formatCode="0.00000"/>
    <numFmt numFmtId="167" formatCode="0.000"/>
    <numFmt numFmtId="168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112277"/>
      <name val="Arial"/>
      <family val="2"/>
    </font>
    <font>
      <sz val="10"/>
      <color rgb="FF000000"/>
      <name val="Times New Roman"/>
      <family val="1"/>
    </font>
    <font>
      <sz val="10"/>
      <color rgb="FF112277"/>
      <name val="Arial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C1C1C1"/>
      </right>
      <top/>
      <bottom/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B0B7BB"/>
      </right>
      <top/>
      <bottom style="medium">
        <color rgb="FFB0B7BB"/>
      </bottom>
      <diagonal/>
    </border>
    <border>
      <left/>
      <right/>
      <top/>
      <bottom style="medium">
        <color rgb="FFB0B7BB"/>
      </bottom>
      <diagonal/>
    </border>
    <border>
      <left/>
      <right style="medium">
        <color rgb="FFB0B7BB"/>
      </right>
      <top/>
      <bottom/>
      <diagonal/>
    </border>
    <border>
      <left style="medium">
        <color rgb="FFC1C1C1"/>
      </left>
      <right/>
      <top style="medium">
        <color rgb="FFC1C1C1"/>
      </top>
      <bottom style="medium">
        <color rgb="FFB0B7BB"/>
      </bottom>
      <diagonal/>
    </border>
    <border>
      <left/>
      <right/>
      <top style="medium">
        <color rgb="FFC1C1C1"/>
      </top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/>
      <bottom/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 style="medium">
        <color rgb="FFB0B7BB"/>
      </top>
      <bottom/>
      <diagonal/>
    </border>
    <border>
      <left style="medium">
        <color rgb="FFB0B7BB"/>
      </left>
      <right style="medium">
        <color rgb="FFB0B7BB"/>
      </right>
      <top style="medium">
        <color rgb="FFB0B7BB"/>
      </top>
      <bottom/>
      <diagonal/>
    </border>
    <border>
      <left style="medium">
        <color rgb="FFB0B7BB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B0B7BB"/>
      </left>
      <right/>
      <top style="medium">
        <color rgb="FFB0B7BB"/>
      </top>
      <bottom/>
      <diagonal/>
    </border>
    <border>
      <left style="medium">
        <color rgb="FFB0B7BB"/>
      </left>
      <right/>
      <top/>
      <bottom style="medium">
        <color rgb="FFB0B7BB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C1C1C1"/>
      </bottom>
      <diagonal/>
    </border>
    <border>
      <left/>
      <right style="medium">
        <color rgb="FFC1C1C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B0B7BB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Border="1"/>
    <xf numFmtId="0" fontId="2" fillId="5" borderId="9" xfId="0" applyFont="1" applyFill="1" applyBorder="1" applyAlignment="1">
      <alignment horizontal="right" vertical="top"/>
    </xf>
    <xf numFmtId="0" fontId="2" fillId="5" borderId="0" xfId="0" applyFont="1" applyFill="1" applyBorder="1" applyAlignment="1">
      <alignment horizontal="right" vertical="top"/>
    </xf>
    <xf numFmtId="0" fontId="2" fillId="5" borderId="10" xfId="0" applyFont="1" applyFill="1" applyBorder="1" applyAlignment="1">
      <alignment horizontal="right" vertical="top"/>
    </xf>
    <xf numFmtId="0" fontId="2" fillId="5" borderId="11" xfId="0" applyFont="1" applyFill="1" applyBorder="1" applyAlignment="1">
      <alignment horizontal="right" vertical="top"/>
    </xf>
    <xf numFmtId="0" fontId="4" fillId="6" borderId="16" xfId="0" applyFont="1" applyFill="1" applyBorder="1" applyAlignment="1">
      <alignment horizontal="right" wrapText="1"/>
    </xf>
    <xf numFmtId="0" fontId="4" fillId="6" borderId="14" xfId="0" applyFont="1" applyFill="1" applyBorder="1" applyAlignment="1">
      <alignment horizontal="right" wrapText="1"/>
    </xf>
    <xf numFmtId="0" fontId="3" fillId="0" borderId="0" xfId="0" applyFont="1"/>
    <xf numFmtId="0" fontId="2" fillId="5" borderId="10" xfId="0" applyFont="1" applyFill="1" applyBorder="1" applyAlignment="1">
      <alignment horizontal="left" vertical="top"/>
    </xf>
    <xf numFmtId="0" fontId="4" fillId="6" borderId="20" xfId="0" applyFont="1" applyFill="1" applyBorder="1" applyAlignment="1">
      <alignment horizontal="left" vertical="top"/>
    </xf>
    <xf numFmtId="0" fontId="4" fillId="6" borderId="19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11" fontId="2" fillId="5" borderId="10" xfId="0" applyNumberFormat="1" applyFont="1" applyFill="1" applyBorder="1" applyAlignment="1">
      <alignment horizontal="right" vertical="top"/>
    </xf>
    <xf numFmtId="0" fontId="4" fillId="6" borderId="15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 wrapText="1"/>
    </xf>
    <xf numFmtId="0" fontId="5" fillId="0" borderId="4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5" fillId="0" borderId="6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3" fillId="0" borderId="0" xfId="0" applyFont="1" applyBorder="1"/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0" xfId="0" applyFont="1" applyAlignment="1">
      <alignment horizontal="right"/>
    </xf>
    <xf numFmtId="0" fontId="3" fillId="2" borderId="4" xfId="0" applyFont="1" applyFill="1" applyBorder="1"/>
    <xf numFmtId="0" fontId="4" fillId="6" borderId="20" xfId="0" applyFont="1" applyFill="1" applyBorder="1" applyAlignment="1">
      <alignment horizontal="left" wrapText="1"/>
    </xf>
    <xf numFmtId="0" fontId="7" fillId="3" borderId="4" xfId="0" applyFont="1" applyFill="1" applyBorder="1"/>
    <xf numFmtId="0" fontId="7" fillId="3" borderId="0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0" xfId="0" applyFont="1" applyFill="1" applyBorder="1" applyAlignment="1">
      <alignment horizontal="right"/>
    </xf>
    <xf numFmtId="0" fontId="8" fillId="0" borderId="26" xfId="0" applyFont="1" applyBorder="1"/>
    <xf numFmtId="0" fontId="8" fillId="0" borderId="0" xfId="0" applyFont="1" applyBorder="1"/>
    <xf numFmtId="0" fontId="8" fillId="0" borderId="5" xfId="0" applyFont="1" applyBorder="1"/>
    <xf numFmtId="0" fontId="7" fillId="2" borderId="26" xfId="0" applyFont="1" applyFill="1" applyBorder="1" applyAlignment="1">
      <alignment wrapText="1"/>
    </xf>
    <xf numFmtId="0" fontId="7" fillId="2" borderId="0" xfId="0" applyFont="1" applyFill="1" applyBorder="1" applyAlignment="1">
      <alignment horizontal="right" wrapText="1"/>
    </xf>
    <xf numFmtId="0" fontId="9" fillId="0" borderId="4" xfId="0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right"/>
    </xf>
    <xf numFmtId="9" fontId="7" fillId="0" borderId="5" xfId="1" applyFont="1" applyFill="1" applyBorder="1" applyAlignment="1">
      <alignment horizontal="right" wrapText="1"/>
    </xf>
    <xf numFmtId="0" fontId="7" fillId="0" borderId="4" xfId="0" applyFont="1" applyBorder="1"/>
    <xf numFmtId="164" fontId="7" fillId="0" borderId="0" xfId="0" applyNumberFormat="1" applyFont="1" applyBorder="1" applyAlignment="1">
      <alignment horizontal="right"/>
    </xf>
    <xf numFmtId="9" fontId="7" fillId="0" borderId="5" xfId="1" applyFont="1" applyBorder="1" applyAlignment="1">
      <alignment horizontal="right"/>
    </xf>
    <xf numFmtId="0" fontId="7" fillId="0" borderId="30" xfId="0" applyFont="1" applyBorder="1"/>
    <xf numFmtId="0" fontId="8" fillId="0" borderId="28" xfId="0" applyFont="1" applyBorder="1"/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7" fillId="0" borderId="32" xfId="0" applyFont="1" applyBorder="1"/>
    <xf numFmtId="0" fontId="7" fillId="0" borderId="26" xfId="0" applyFont="1" applyBorder="1"/>
    <xf numFmtId="0" fontId="7" fillId="0" borderId="0" xfId="0" applyFont="1" applyBorder="1"/>
    <xf numFmtId="9" fontId="7" fillId="0" borderId="5" xfId="0" applyNumberFormat="1" applyFont="1" applyBorder="1"/>
    <xf numFmtId="0" fontId="10" fillId="0" borderId="0" xfId="0" applyFont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27" xfId="0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right" wrapText="1"/>
    </xf>
    <xf numFmtId="0" fontId="7" fillId="2" borderId="4" xfId="0" applyFont="1" applyFill="1" applyBorder="1" applyAlignment="1">
      <alignment wrapText="1"/>
    </xf>
    <xf numFmtId="11" fontId="2" fillId="5" borderId="9" xfId="0" applyNumberFormat="1" applyFont="1" applyFill="1" applyBorder="1" applyAlignment="1">
      <alignment horizontal="right" vertical="top"/>
    </xf>
    <xf numFmtId="9" fontId="0" fillId="0" borderId="0" xfId="1" applyFont="1"/>
    <xf numFmtId="0" fontId="3" fillId="4" borderId="4" xfId="0" applyFont="1" applyFill="1" applyBorder="1"/>
    <xf numFmtId="0" fontId="3" fillId="4" borderId="5" xfId="0" applyFont="1" applyFill="1" applyBorder="1"/>
    <xf numFmtId="0" fontId="11" fillId="0" borderId="0" xfId="0" applyFont="1"/>
    <xf numFmtId="2" fontId="11" fillId="0" borderId="0" xfId="0" applyNumberFormat="1" applyFont="1" applyBorder="1"/>
    <xf numFmtId="0" fontId="11" fillId="0" borderId="5" xfId="0" applyFont="1" applyBorder="1"/>
    <xf numFmtId="0" fontId="3" fillId="0" borderId="7" xfId="0" applyFont="1" applyBorder="1"/>
    <xf numFmtId="0" fontId="12" fillId="0" borderId="5" xfId="0" applyFont="1" applyBorder="1" applyAlignment="1">
      <alignment horizontal="right" vertical="center"/>
    </xf>
    <xf numFmtId="0" fontId="11" fillId="7" borderId="5" xfId="0" applyFont="1" applyFill="1" applyBorder="1"/>
    <xf numFmtId="0" fontId="3" fillId="7" borderId="4" xfId="0" applyFont="1" applyFill="1" applyBorder="1"/>
    <xf numFmtId="2" fontId="11" fillId="7" borderId="0" xfId="0" applyNumberFormat="1" applyFont="1" applyFill="1" applyBorder="1"/>
    <xf numFmtId="0" fontId="3" fillId="8" borderId="4" xfId="0" applyFont="1" applyFill="1" applyBorder="1"/>
    <xf numFmtId="2" fontId="11" fillId="8" borderId="0" xfId="0" applyNumberFormat="1" applyFont="1" applyFill="1" applyBorder="1"/>
    <xf numFmtId="0" fontId="11" fillId="8" borderId="5" xfId="0" applyFont="1" applyFill="1" applyBorder="1"/>
    <xf numFmtId="0" fontId="11" fillId="8" borderId="0" xfId="0" applyFont="1" applyFill="1" applyBorder="1"/>
    <xf numFmtId="0" fontId="5" fillId="7" borderId="4" xfId="0" applyFont="1" applyFill="1" applyBorder="1" applyAlignment="1">
      <alignment vertical="center"/>
    </xf>
    <xf numFmtId="2" fontId="11" fillId="0" borderId="0" xfId="0" applyNumberFormat="1" applyFont="1" applyFill="1" applyBorder="1"/>
    <xf numFmtId="0" fontId="11" fillId="0" borderId="5" xfId="0" applyFont="1" applyFill="1" applyBorder="1"/>
    <xf numFmtId="0" fontId="5" fillId="8" borderId="4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horizontal="left" vertical="top"/>
    </xf>
    <xf numFmtId="1" fontId="11" fillId="0" borderId="0" xfId="0" applyNumberFormat="1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5" xfId="0" applyFont="1" applyFill="1" applyBorder="1"/>
    <xf numFmtId="0" fontId="5" fillId="3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2" fontId="11" fillId="0" borderId="7" xfId="0" applyNumberFormat="1" applyFont="1" applyBorder="1"/>
    <xf numFmtId="0" fontId="11" fillId="0" borderId="8" xfId="0" applyFont="1" applyBorder="1"/>
    <xf numFmtId="0" fontId="13" fillId="0" borderId="5" xfId="0" applyFont="1" applyBorder="1"/>
    <xf numFmtId="0" fontId="7" fillId="2" borderId="5" xfId="0" applyFont="1" applyFill="1" applyBorder="1" applyAlignment="1">
      <alignment horizontal="right" wrapText="1"/>
    </xf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8" xfId="0" applyFont="1" applyFill="1" applyBorder="1" applyAlignment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0" fillId="0" borderId="2" xfId="0" applyBorder="1"/>
    <xf numFmtId="0" fontId="3" fillId="3" borderId="7" xfId="0" applyFont="1" applyFill="1" applyBorder="1"/>
    <xf numFmtId="166" fontId="3" fillId="0" borderId="4" xfId="0" applyNumberFormat="1" applyFont="1" applyFill="1" applyBorder="1"/>
    <xf numFmtId="166" fontId="3" fillId="0" borderId="4" xfId="0" applyNumberFormat="1" applyFont="1" applyBorder="1"/>
    <xf numFmtId="0" fontId="3" fillId="2" borderId="4" xfId="0" applyFont="1" applyFill="1" applyBorder="1" applyAlignment="1">
      <alignment wrapText="1"/>
    </xf>
    <xf numFmtId="165" fontId="3" fillId="0" borderId="5" xfId="0" applyNumberFormat="1" applyFont="1" applyBorder="1"/>
    <xf numFmtId="165" fontId="3" fillId="0" borderId="8" xfId="0" applyNumberFormat="1" applyFont="1" applyBorder="1"/>
    <xf numFmtId="0" fontId="0" fillId="0" borderId="4" xfId="0" applyBorder="1"/>
    <xf numFmtId="166" fontId="3" fillId="3" borderId="4" xfId="0" applyNumberFormat="1" applyFont="1" applyFill="1" applyBorder="1"/>
    <xf numFmtId="165" fontId="3" fillId="3" borderId="5" xfId="0" applyNumberFormat="1" applyFont="1" applyFill="1" applyBorder="1"/>
    <xf numFmtId="165" fontId="3" fillId="3" borderId="8" xfId="0" applyNumberFormat="1" applyFont="1" applyFill="1" applyBorder="1"/>
    <xf numFmtId="0" fontId="5" fillId="2" borderId="4" xfId="0" applyFont="1" applyFill="1" applyBorder="1" applyAlignment="1">
      <alignment horizontal="center" vertical="center"/>
    </xf>
    <xf numFmtId="167" fontId="7" fillId="0" borderId="26" xfId="0" applyNumberFormat="1" applyFont="1" applyFill="1" applyBorder="1" applyAlignment="1">
      <alignment horizontal="right"/>
    </xf>
    <xf numFmtId="167" fontId="7" fillId="0" borderId="26" xfId="0" applyNumberFormat="1" applyFont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2" fontId="7" fillId="3" borderId="26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164" fontId="3" fillId="0" borderId="0" xfId="0" applyNumberFormat="1" applyFont="1" applyBorder="1"/>
    <xf numFmtId="164" fontId="3" fillId="0" borderId="7" xfId="0" applyNumberFormat="1" applyFont="1" applyBorder="1"/>
    <xf numFmtId="0" fontId="7" fillId="0" borderId="0" xfId="0" applyFont="1" applyFill="1" applyBorder="1" applyAlignment="1"/>
    <xf numFmtId="164" fontId="3" fillId="4" borderId="0" xfId="0" applyNumberFormat="1" applyFont="1" applyFill="1" applyBorder="1"/>
    <xf numFmtId="164" fontId="0" fillId="0" borderId="0" xfId="0" applyNumberFormat="1" applyBorder="1"/>
    <xf numFmtId="164" fontId="3" fillId="3" borderId="0" xfId="0" applyNumberFormat="1" applyFont="1" applyFill="1" applyBorder="1"/>
    <xf numFmtId="164" fontId="0" fillId="3" borderId="0" xfId="0" applyNumberFormat="1" applyFill="1" applyBorder="1"/>
    <xf numFmtId="164" fontId="3" fillId="3" borderId="7" xfId="0" applyNumberFormat="1" applyFont="1" applyFill="1" applyBorder="1"/>
    <xf numFmtId="0" fontId="14" fillId="9" borderId="6" xfId="0" applyFont="1" applyFill="1" applyBorder="1" applyAlignment="1">
      <alignment horizontal="left" vertical="top" wrapText="1"/>
    </xf>
    <xf numFmtId="0" fontId="14" fillId="9" borderId="41" xfId="0" applyFont="1" applyFill="1" applyBorder="1" applyAlignment="1">
      <alignment vertical="top" wrapText="1"/>
    </xf>
    <xf numFmtId="0" fontId="14" fillId="9" borderId="41" xfId="0" applyFont="1" applyFill="1" applyBorder="1" applyAlignment="1">
      <alignment horizontal="left" vertical="top" wrapText="1"/>
    </xf>
    <xf numFmtId="0" fontId="14" fillId="9" borderId="41" xfId="0" applyFont="1" applyFill="1" applyBorder="1" applyAlignment="1">
      <alignment horizontal="right" vertical="top" wrapText="1"/>
    </xf>
    <xf numFmtId="0" fontId="14" fillId="9" borderId="42" xfId="0" applyFont="1" applyFill="1" applyBorder="1" applyAlignment="1">
      <alignment horizontal="right" vertical="top" wrapText="1"/>
    </xf>
    <xf numFmtId="0" fontId="14" fillId="9" borderId="38" xfId="0" applyFont="1" applyFill="1" applyBorder="1" applyAlignment="1">
      <alignment vertical="top"/>
    </xf>
    <xf numFmtId="0" fontId="14" fillId="9" borderId="39" xfId="0" applyFont="1" applyFill="1" applyBorder="1" applyAlignment="1">
      <alignment vertical="top"/>
    </xf>
    <xf numFmtId="0" fontId="14" fillId="9" borderId="39" xfId="0" applyFont="1" applyFill="1" applyBorder="1" applyAlignment="1">
      <alignment vertical="top" wrapText="1"/>
    </xf>
    <xf numFmtId="0" fontId="14" fillId="9" borderId="38" xfId="0" applyFont="1" applyFill="1" applyBorder="1" applyAlignment="1">
      <alignment vertical="top" wrapText="1"/>
    </xf>
    <xf numFmtId="0" fontId="14" fillId="0" borderId="39" xfId="0" applyFont="1" applyFill="1" applyBorder="1" applyAlignment="1">
      <alignment vertical="top" wrapText="1"/>
    </xf>
    <xf numFmtId="0" fontId="14" fillId="0" borderId="38" xfId="0" applyFont="1" applyFill="1" applyBorder="1" applyAlignment="1">
      <alignment vertical="top" wrapText="1"/>
    </xf>
    <xf numFmtId="0" fontId="14" fillId="9" borderId="40" xfId="0" applyFont="1" applyFill="1" applyBorder="1" applyAlignment="1">
      <alignment vertical="top" wrapText="1"/>
    </xf>
    <xf numFmtId="168" fontId="11" fillId="0" borderId="0" xfId="0" applyNumberFormat="1" applyFont="1" applyFill="1" applyBorder="1"/>
    <xf numFmtId="168" fontId="11" fillId="0" borderId="0" xfId="0" applyNumberFormat="1" applyFont="1" applyBorder="1"/>
    <xf numFmtId="1" fontId="11" fillId="0" borderId="0" xfId="0" applyNumberFormat="1" applyFont="1" applyBorder="1"/>
    <xf numFmtId="168" fontId="12" fillId="0" borderId="0" xfId="0" applyNumberFormat="1" applyFont="1" applyBorder="1" applyAlignment="1">
      <alignment horizontal="right" vertical="center"/>
    </xf>
    <xf numFmtId="167" fontId="11" fillId="0" borderId="0" xfId="0" applyNumberFormat="1" applyFont="1" applyBorder="1"/>
    <xf numFmtId="164" fontId="3" fillId="0" borderId="4" xfId="0" applyNumberFormat="1" applyFont="1" applyFill="1" applyBorder="1"/>
    <xf numFmtId="164" fontId="3" fillId="4" borderId="4" xfId="0" applyNumberFormat="1" applyFont="1" applyFill="1" applyBorder="1"/>
    <xf numFmtId="164" fontId="3" fillId="0" borderId="4" xfId="0" applyNumberFormat="1" applyFont="1" applyBorder="1"/>
    <xf numFmtId="164" fontId="0" fillId="0" borderId="4" xfId="0" applyNumberFormat="1" applyBorder="1"/>
    <xf numFmtId="164" fontId="3" fillId="3" borderId="4" xfId="0" applyNumberFormat="1" applyFont="1" applyFill="1" applyBorder="1"/>
    <xf numFmtId="164" fontId="0" fillId="3" borderId="4" xfId="0" applyNumberFormat="1" applyFill="1" applyBorder="1"/>
    <xf numFmtId="164" fontId="3" fillId="0" borderId="6" xfId="0" applyNumberFormat="1" applyFont="1" applyBorder="1"/>
    <xf numFmtId="164" fontId="3" fillId="3" borderId="6" xfId="0" applyNumberFormat="1" applyFont="1" applyFill="1" applyBorder="1"/>
    <xf numFmtId="167" fontId="14" fillId="9" borderId="10" xfId="0" applyNumberFormat="1" applyFont="1" applyFill="1" applyBorder="1" applyAlignment="1">
      <alignment horizontal="right" vertical="top" wrapText="1"/>
    </xf>
    <xf numFmtId="167" fontId="14" fillId="9" borderId="36" xfId="0" applyNumberFormat="1" applyFont="1" applyFill="1" applyBorder="1" applyAlignment="1">
      <alignment horizontal="right" vertical="top" wrapText="1"/>
    </xf>
    <xf numFmtId="167" fontId="15" fillId="9" borderId="10" xfId="0" applyNumberFormat="1" applyFont="1" applyFill="1" applyBorder="1" applyAlignment="1">
      <alignment horizontal="right" vertical="top" wrapText="1"/>
    </xf>
    <xf numFmtId="167" fontId="15" fillId="9" borderId="36" xfId="0" applyNumberFormat="1" applyFont="1" applyFill="1" applyBorder="1" applyAlignment="1">
      <alignment horizontal="right" vertical="top" wrapText="1"/>
    </xf>
    <xf numFmtId="167" fontId="14" fillId="0" borderId="10" xfId="0" applyNumberFormat="1" applyFont="1" applyFill="1" applyBorder="1" applyAlignment="1">
      <alignment horizontal="right" vertical="top" wrapText="1"/>
    </xf>
    <xf numFmtId="167" fontId="14" fillId="0" borderId="36" xfId="0" applyNumberFormat="1" applyFont="1" applyFill="1" applyBorder="1" applyAlignment="1">
      <alignment horizontal="right" vertical="top" wrapText="1"/>
    </xf>
    <xf numFmtId="167" fontId="15" fillId="0" borderId="10" xfId="0" applyNumberFormat="1" applyFont="1" applyFill="1" applyBorder="1" applyAlignment="1">
      <alignment horizontal="right" vertical="top" wrapText="1"/>
    </xf>
    <xf numFmtId="167" fontId="15" fillId="0" borderId="36" xfId="0" applyNumberFormat="1" applyFont="1" applyFill="1" applyBorder="1" applyAlignment="1">
      <alignment horizontal="right" vertical="top" wrapText="1"/>
    </xf>
    <xf numFmtId="167" fontId="15" fillId="9" borderId="37" xfId="0" applyNumberFormat="1" applyFont="1" applyFill="1" applyBorder="1" applyAlignment="1">
      <alignment horizontal="right" vertical="top" wrapText="1"/>
    </xf>
    <xf numFmtId="167" fontId="15" fillId="9" borderId="8" xfId="0" applyNumberFormat="1" applyFont="1" applyFill="1" applyBorder="1" applyAlignment="1">
      <alignment horizontal="right" vertical="top" wrapText="1"/>
    </xf>
    <xf numFmtId="167" fontId="3" fillId="4" borderId="0" xfId="0" applyNumberFormat="1" applyFont="1" applyFill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0" fillId="0" borderId="0" xfId="0" applyNumberFormat="1" applyBorder="1"/>
    <xf numFmtId="167" fontId="3" fillId="3" borderId="0" xfId="0" applyNumberFormat="1" applyFont="1" applyFill="1" applyBorder="1" applyAlignment="1">
      <alignment horizontal="right"/>
    </xf>
    <xf numFmtId="167" fontId="0" fillId="3" borderId="0" xfId="0" applyNumberFormat="1" applyFill="1" applyBorder="1"/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right" wrapText="1"/>
    </xf>
    <xf numFmtId="0" fontId="4" fillId="6" borderId="23" xfId="0" applyFont="1" applyFill="1" applyBorder="1" applyAlignment="1">
      <alignment horizontal="right" wrapText="1"/>
    </xf>
    <xf numFmtId="0" fontId="4" fillId="6" borderId="24" xfId="0" applyFont="1" applyFill="1" applyBorder="1" applyAlignment="1">
      <alignment horizontal="right" wrapText="1"/>
    </xf>
    <xf numFmtId="0" fontId="4" fillId="6" borderId="25" xfId="0" applyFont="1" applyFill="1" applyBorder="1" applyAlignment="1">
      <alignment horizontal="right" wrapText="1"/>
    </xf>
    <xf numFmtId="0" fontId="4" fillId="6" borderId="17" xfId="0" applyFont="1" applyFill="1" applyBorder="1" applyAlignment="1">
      <alignment horizontal="center" wrapText="1"/>
    </xf>
    <xf numFmtId="0" fontId="4" fillId="6" borderId="18" xfId="0" applyFont="1" applyFill="1" applyBorder="1" applyAlignment="1">
      <alignment horizontal="center" wrapText="1"/>
    </xf>
    <xf numFmtId="0" fontId="4" fillId="6" borderId="21" xfId="0" applyFont="1" applyFill="1" applyBorder="1" applyAlignment="1">
      <alignment horizontal="left" wrapText="1"/>
    </xf>
    <xf numFmtId="0" fontId="4" fillId="6" borderId="20" xfId="0" applyFont="1" applyFill="1" applyBorder="1" applyAlignment="1">
      <alignment horizontal="left" wrapText="1"/>
    </xf>
    <xf numFmtId="0" fontId="4" fillId="6" borderId="22" xfId="0" applyFont="1" applyFill="1" applyBorder="1" applyAlignment="1">
      <alignment horizontal="left" wrapText="1"/>
    </xf>
    <xf numFmtId="0" fontId="4" fillId="6" borderId="23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wrapText="1"/>
    </xf>
    <xf numFmtId="0" fontId="14" fillId="9" borderId="34" xfId="0" applyFont="1" applyFill="1" applyBorder="1" applyAlignment="1">
      <alignment horizontal="center" wrapText="1"/>
    </xf>
    <xf numFmtId="0" fontId="14" fillId="9" borderId="35" xfId="0" applyFont="1" applyFill="1" applyBorder="1" applyAlignment="1">
      <alignment horizontal="center" wrapText="1"/>
    </xf>
  </cellXfs>
  <cellStyles count="2">
    <cellStyle name="Normaali" xfId="0" builtinId="0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6" zoomScale="70" zoomScaleNormal="70" workbookViewId="0">
      <selection activeCell="B32" sqref="B32"/>
    </sheetView>
  </sheetViews>
  <sheetFormatPr defaultRowHeight="15" x14ac:dyDescent="0.25"/>
  <cols>
    <col min="1" max="1" width="42.42578125" customWidth="1"/>
    <col min="2" max="2" width="10.28515625" customWidth="1"/>
    <col min="3" max="4" width="9" bestFit="1" customWidth="1"/>
    <col min="5" max="5" width="9.5703125" bestFit="1" customWidth="1"/>
    <col min="6" max="6" width="10.140625" customWidth="1"/>
    <col min="9" max="10" width="13.7109375" bestFit="1" customWidth="1"/>
    <col min="11" max="11" width="10.5703125" bestFit="1" customWidth="1"/>
    <col min="12" max="12" width="14.7109375" bestFit="1" customWidth="1"/>
  </cols>
  <sheetData>
    <row r="1" spans="1:14" x14ac:dyDescent="0.25">
      <c r="A1" s="87" t="s">
        <v>59</v>
      </c>
      <c r="B1" s="88" t="s">
        <v>60</v>
      </c>
      <c r="C1" s="88" t="s">
        <v>61</v>
      </c>
      <c r="D1" s="88" t="s">
        <v>62</v>
      </c>
      <c r="E1" s="88" t="s">
        <v>63</v>
      </c>
      <c r="F1" s="89" t="s">
        <v>8</v>
      </c>
      <c r="N1" s="71"/>
    </row>
    <row r="2" spans="1:14" x14ac:dyDescent="0.25">
      <c r="A2" s="79" t="s">
        <v>64</v>
      </c>
      <c r="B2" s="82"/>
      <c r="C2" s="82"/>
      <c r="D2" s="82"/>
      <c r="E2" s="82"/>
      <c r="F2" s="81"/>
      <c r="N2" s="71"/>
    </row>
    <row r="3" spans="1:14" x14ac:dyDescent="0.25">
      <c r="A3" s="16" t="s">
        <v>71</v>
      </c>
      <c r="B3" s="146">
        <v>53.58</v>
      </c>
      <c r="C3" s="146">
        <v>9.99</v>
      </c>
      <c r="D3" s="146">
        <v>15</v>
      </c>
      <c r="E3" s="146">
        <v>112</v>
      </c>
      <c r="F3" s="75">
        <v>28306</v>
      </c>
    </row>
    <row r="4" spans="1:14" x14ac:dyDescent="0.25">
      <c r="A4" s="79" t="s">
        <v>65</v>
      </c>
      <c r="B4" s="80"/>
      <c r="C4" s="80"/>
      <c r="D4" s="80"/>
      <c r="E4" s="80"/>
      <c r="F4" s="81"/>
    </row>
    <row r="5" spans="1:14" x14ac:dyDescent="0.25">
      <c r="A5" s="16" t="s">
        <v>72</v>
      </c>
      <c r="B5" s="147">
        <v>0.2519555</v>
      </c>
      <c r="C5" s="147">
        <v>0.17650569999999999</v>
      </c>
      <c r="D5" s="147">
        <v>6.53199E-2</v>
      </c>
      <c r="E5" s="147">
        <v>1</v>
      </c>
      <c r="F5" s="73">
        <v>28306</v>
      </c>
    </row>
    <row r="6" spans="1:14" x14ac:dyDescent="0.25">
      <c r="A6" s="79" t="s">
        <v>85</v>
      </c>
      <c r="B6" s="80"/>
      <c r="C6" s="80"/>
      <c r="D6" s="80"/>
      <c r="E6" s="80"/>
      <c r="F6" s="81"/>
    </row>
    <row r="7" spans="1:14" x14ac:dyDescent="0.25">
      <c r="A7" s="77" t="s">
        <v>66</v>
      </c>
      <c r="B7" s="78"/>
      <c r="C7" s="78"/>
      <c r="D7" s="78"/>
      <c r="E7" s="78"/>
      <c r="F7" s="76"/>
    </row>
    <row r="8" spans="1:14" x14ac:dyDescent="0.25">
      <c r="A8" s="16" t="str">
        <f>"-ikä"</f>
        <v>-ikä</v>
      </c>
      <c r="B8" s="145">
        <v>76.399067299999999</v>
      </c>
      <c r="C8" s="145">
        <v>6.0577278000000003</v>
      </c>
      <c r="D8" s="145">
        <v>69</v>
      </c>
      <c r="E8" s="145">
        <v>104</v>
      </c>
      <c r="F8" s="73">
        <v>28306</v>
      </c>
    </row>
    <row r="9" spans="1:14" x14ac:dyDescent="0.25">
      <c r="A9" s="16" t="str">
        <f>"-sukupuoli, mies=1"</f>
        <v>-sukupuoli, mies=1</v>
      </c>
      <c r="B9" s="84"/>
      <c r="C9" s="84"/>
      <c r="D9" s="91">
        <v>0</v>
      </c>
      <c r="E9" s="91">
        <v>1</v>
      </c>
      <c r="F9" s="73">
        <v>28306</v>
      </c>
    </row>
    <row r="10" spans="1:14" x14ac:dyDescent="0.25">
      <c r="A10" s="29" t="str">
        <f>"-Potilaan tulot, 1000 €"</f>
        <v>-Potilaan tulot, 1000 €</v>
      </c>
      <c r="B10" s="145">
        <v>28.163680599999999</v>
      </c>
      <c r="C10" s="145">
        <v>41.072454700000002</v>
      </c>
      <c r="D10" s="145">
        <v>0</v>
      </c>
      <c r="E10" s="145">
        <v>3342.63</v>
      </c>
      <c r="F10" s="73">
        <v>28224</v>
      </c>
    </row>
    <row r="11" spans="1:14" x14ac:dyDescent="0.25">
      <c r="A11" s="79" t="s">
        <v>68</v>
      </c>
      <c r="B11" s="80"/>
      <c r="C11" s="80"/>
      <c r="D11" s="80"/>
      <c r="E11" s="80"/>
      <c r="F11" s="81"/>
    </row>
    <row r="12" spans="1:14" x14ac:dyDescent="0.25">
      <c r="A12" s="77" t="s">
        <v>69</v>
      </c>
      <c r="B12" s="78"/>
      <c r="C12" s="78"/>
      <c r="D12" s="78"/>
      <c r="E12" s="78"/>
      <c r="F12" s="76"/>
    </row>
    <row r="13" spans="1:14" x14ac:dyDescent="0.25">
      <c r="A13" s="16" t="str">
        <f>"-sukupuoli, mies=1"</f>
        <v>-sukupuoli, mies=1</v>
      </c>
      <c r="B13" s="84"/>
      <c r="C13" s="84"/>
      <c r="D13" s="91">
        <v>0</v>
      </c>
      <c r="E13" s="91">
        <v>1</v>
      </c>
      <c r="F13" s="73">
        <v>28306</v>
      </c>
    </row>
    <row r="14" spans="1:14" x14ac:dyDescent="0.25">
      <c r="A14" s="16" t="str">
        <f>"-ikä"</f>
        <v>-ikä</v>
      </c>
      <c r="B14" s="143">
        <v>49.515762199999998</v>
      </c>
      <c r="C14" s="143">
        <v>11.355302500000001</v>
      </c>
      <c r="D14" s="91">
        <v>25</v>
      </c>
      <c r="E14" s="91">
        <v>77</v>
      </c>
      <c r="F14" s="73">
        <v>28137</v>
      </c>
    </row>
    <row r="15" spans="1:14" x14ac:dyDescent="0.25">
      <c r="A15" s="27" t="str">
        <f>"-kokemus valmistumisvuodesta"</f>
        <v>-kokemus valmistumisvuodesta</v>
      </c>
      <c r="B15" s="144">
        <v>20.0976067</v>
      </c>
      <c r="C15" s="144">
        <v>11.561965499999999</v>
      </c>
      <c r="D15" s="145">
        <v>0</v>
      </c>
      <c r="E15" s="145">
        <v>48</v>
      </c>
      <c r="F15" s="73">
        <v>28287</v>
      </c>
    </row>
    <row r="16" spans="1:14" x14ac:dyDescent="0.25">
      <c r="A16" s="27" t="str">
        <f>"-päätoimisuuden aste, vastaanottoja/ työpvä"</f>
        <v>-päätoimisuuden aste, vastaanottoja/ työpvä</v>
      </c>
      <c r="B16" s="144">
        <v>6.9503991999999997</v>
      </c>
      <c r="C16" s="144">
        <v>3.9691930000000002</v>
      </c>
      <c r="D16" s="72">
        <v>1</v>
      </c>
      <c r="E16" s="72">
        <v>20.877133100000002</v>
      </c>
      <c r="F16" s="73">
        <v>28306</v>
      </c>
    </row>
    <row r="17" spans="1:6" x14ac:dyDescent="0.25">
      <c r="A17" s="27" t="str">
        <f>"-Työnantajien lkm"</f>
        <v>-Työnantajien lkm</v>
      </c>
      <c r="B17" s="144">
        <v>1.2512188</v>
      </c>
      <c r="C17" s="144">
        <v>0.51319230000000005</v>
      </c>
      <c r="D17" s="145">
        <v>1</v>
      </c>
      <c r="E17" s="145">
        <v>4</v>
      </c>
      <c r="F17" s="73">
        <v>28306</v>
      </c>
    </row>
    <row r="18" spans="1:6" x14ac:dyDescent="0.25">
      <c r="A18" s="83" t="s">
        <v>70</v>
      </c>
      <c r="B18" s="78"/>
      <c r="C18" s="78"/>
      <c r="D18" s="78"/>
      <c r="E18" s="78"/>
      <c r="F18" s="76"/>
    </row>
    <row r="19" spans="1:6" x14ac:dyDescent="0.25">
      <c r="A19" s="27" t="str">
        <f>"- palveluvalikoiman laajuus (toimenpiteiden lkm)"</f>
        <v>- palveluvalikoiman laajuus (toimenpiteiden lkm)</v>
      </c>
      <c r="B19" s="144">
        <v>75.876030499999999</v>
      </c>
      <c r="C19" s="144">
        <v>78.674566499999997</v>
      </c>
      <c r="D19" s="145">
        <v>1</v>
      </c>
      <c r="E19" s="145">
        <v>282</v>
      </c>
      <c r="F19" s="73">
        <v>25595</v>
      </c>
    </row>
    <row r="20" spans="1:6" x14ac:dyDescent="0.25">
      <c r="A20" s="83" t="s">
        <v>73</v>
      </c>
      <c r="B20" s="78"/>
      <c r="C20" s="78"/>
      <c r="D20" s="78"/>
      <c r="E20" s="78"/>
      <c r="F20" s="76"/>
    </row>
    <row r="21" spans="1:6" x14ac:dyDescent="0.25">
      <c r="A21" s="27" t="str">
        <f>"-koko (toimipisteiden lukumäärä)"</f>
        <v>-koko (toimipisteiden lukumäärä)</v>
      </c>
      <c r="B21" s="143">
        <v>25.9985544</v>
      </c>
      <c r="C21" s="143">
        <v>24.431340599999999</v>
      </c>
      <c r="D21" s="91">
        <v>1</v>
      </c>
      <c r="E21" s="91">
        <v>65</v>
      </c>
      <c r="F21" s="85">
        <v>25595</v>
      </c>
    </row>
    <row r="22" spans="1:6" x14ac:dyDescent="0.25">
      <c r="A22" s="27" t="str">
        <f>"-kokoluokka*"</f>
        <v>-kokoluokka*</v>
      </c>
      <c r="B22" s="84"/>
      <c r="C22" s="84"/>
      <c r="D22" s="91">
        <v>1</v>
      </c>
      <c r="E22" s="91">
        <v>3</v>
      </c>
      <c r="F22" s="85">
        <v>28306</v>
      </c>
    </row>
    <row r="23" spans="1:6" x14ac:dyDescent="0.25">
      <c r="A23" s="86" t="s">
        <v>75</v>
      </c>
      <c r="B23" s="80"/>
      <c r="C23" s="80"/>
      <c r="D23" s="80"/>
      <c r="E23" s="80"/>
      <c r="F23" s="81"/>
    </row>
    <row r="24" spans="1:6" x14ac:dyDescent="0.25">
      <c r="A24" s="83" t="s">
        <v>74</v>
      </c>
      <c r="B24" s="78"/>
      <c r="C24" s="78"/>
      <c r="D24" s="78"/>
      <c r="E24" s="78"/>
      <c r="F24" s="76"/>
    </row>
    <row r="25" spans="1:6" x14ac:dyDescent="0.25">
      <c r="A25" s="16" t="str">
        <f>"-Vuokrataso"</f>
        <v>-Vuokrataso</v>
      </c>
      <c r="B25" s="72">
        <v>2.4778058999999999</v>
      </c>
      <c r="C25" s="72">
        <v>0.2738931</v>
      </c>
      <c r="D25" s="72">
        <v>2.2202899</v>
      </c>
      <c r="E25" s="72">
        <v>3.0572976000000001</v>
      </c>
      <c r="F25" s="99">
        <v>28306</v>
      </c>
    </row>
    <row r="26" spans="1:6" x14ac:dyDescent="0.25">
      <c r="A26" s="77" t="s">
        <v>67</v>
      </c>
      <c r="B26" s="78"/>
      <c r="C26" s="78"/>
      <c r="D26" s="78"/>
      <c r="E26" s="78"/>
      <c r="F26" s="76"/>
    </row>
    <row r="27" spans="1:6" x14ac:dyDescent="0.25">
      <c r="A27" s="29" t="str">
        <f>"-Vakuutettu väestö, x100000"</f>
        <v>-Vakuutettu väestö, x100000</v>
      </c>
      <c r="B27" s="72">
        <v>1.6053809000000001</v>
      </c>
      <c r="C27" s="72">
        <v>2.0444255999999998</v>
      </c>
      <c r="D27" s="72">
        <v>4.3800000000000002E-3</v>
      </c>
      <c r="E27" s="72">
        <v>6.2190799999999999</v>
      </c>
      <c r="F27" s="73">
        <v>28221</v>
      </c>
    </row>
    <row r="28" spans="1:6" x14ac:dyDescent="0.25">
      <c r="A28" s="16" t="str">
        <f>"-Sairastavuus-indeksi 2013"</f>
        <v>-Sairastavuus-indeksi 2013</v>
      </c>
      <c r="B28" s="72">
        <v>97.806697099999994</v>
      </c>
      <c r="C28" s="72">
        <v>24.429329899999999</v>
      </c>
      <c r="D28" s="72">
        <v>57.4</v>
      </c>
      <c r="E28" s="72">
        <v>214.6</v>
      </c>
      <c r="F28" s="73">
        <v>28221</v>
      </c>
    </row>
    <row r="29" spans="1:6" ht="15.75" thickBot="1" x14ac:dyDescent="0.3">
      <c r="A29" s="96" t="str">
        <f>"-Terveyskeskuslääkärikäyntejä 2013/ 100 asukasta"</f>
        <v>-Terveyskeskuslääkärikäyntejä 2013/ 100 asukasta</v>
      </c>
      <c r="B29" s="97">
        <v>119.45524210000001</v>
      </c>
      <c r="C29" s="97">
        <v>32.5912997</v>
      </c>
      <c r="D29" s="97">
        <v>1.6</v>
      </c>
      <c r="E29" s="97">
        <v>291.10000000000002</v>
      </c>
      <c r="F29" s="98">
        <v>28214</v>
      </c>
    </row>
    <row r="30" spans="1:6" x14ac:dyDescent="0.25">
      <c r="A30" s="8" t="s">
        <v>93</v>
      </c>
    </row>
    <row r="32" spans="1:6" x14ac:dyDescent="0.25">
      <c r="A32" s="71" t="s">
        <v>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workbookViewId="0">
      <selection activeCell="B6" sqref="B6"/>
    </sheetView>
  </sheetViews>
  <sheetFormatPr defaultRowHeight="15" x14ac:dyDescent="0.25"/>
  <cols>
    <col min="1" max="1" width="18.28515625" style="1" customWidth="1"/>
    <col min="2" max="2" width="7.7109375" style="1" customWidth="1"/>
    <col min="3" max="3" width="7.85546875" customWidth="1"/>
    <col min="4" max="4" width="6.5703125" customWidth="1"/>
    <col min="5" max="5" width="9.42578125" customWidth="1"/>
    <col min="6" max="6" width="5.42578125" customWidth="1"/>
    <col min="7" max="7" width="5.28515625" customWidth="1"/>
    <col min="8" max="8" width="3.7109375" customWidth="1"/>
    <col min="9" max="9" width="5.28515625" customWidth="1"/>
    <col min="10" max="10" width="5.42578125" customWidth="1"/>
    <col min="11" max="11" width="5.28515625" customWidth="1"/>
    <col min="12" max="12" width="3.7109375" customWidth="1"/>
    <col min="13" max="13" width="5.28515625" customWidth="1"/>
    <col min="14" max="14" width="5.42578125" customWidth="1"/>
    <col min="15" max="15" width="5.28515625" customWidth="1"/>
    <col min="16" max="16" width="3.5703125" customWidth="1"/>
    <col min="17" max="17" width="5.28515625" customWidth="1"/>
    <col min="21" max="37" width="0" hidden="1" customWidth="1"/>
  </cols>
  <sheetData>
    <row r="1" spans="1:38" ht="15.75" thickBot="1" x14ac:dyDescent="0.3">
      <c r="A1"/>
      <c r="B1"/>
    </row>
    <row r="2" spans="1:38" ht="15.75" thickBot="1" x14ac:dyDescent="0.3">
      <c r="A2" s="61"/>
      <c r="B2" s="177" t="s">
        <v>111</v>
      </c>
      <c r="C2" s="177"/>
      <c r="D2" s="177"/>
      <c r="E2" s="178"/>
    </row>
    <row r="3" spans="1:38" s="60" customFormat="1" ht="24.75" x14ac:dyDescent="0.25">
      <c r="A3" s="62"/>
      <c r="B3" s="63" t="s">
        <v>0</v>
      </c>
      <c r="C3" s="64" t="s">
        <v>1</v>
      </c>
      <c r="D3" s="64" t="s">
        <v>2</v>
      </c>
      <c r="E3" s="65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ht="15" customHeight="1" x14ac:dyDescent="0.25">
      <c r="A4" s="36" t="s">
        <v>51</v>
      </c>
      <c r="B4" s="121">
        <v>3.9594999999999998</v>
      </c>
      <c r="C4" s="120">
        <v>1.9179999999999999E-2</v>
      </c>
      <c r="D4" s="37" t="s">
        <v>52</v>
      </c>
      <c r="E4" s="38"/>
    </row>
    <row r="5" spans="1:38" x14ac:dyDescent="0.25">
      <c r="A5" s="39"/>
      <c r="B5" s="41"/>
      <c r="C5" s="42"/>
      <c r="D5" s="42"/>
      <c r="E5" s="43"/>
    </row>
    <row r="6" spans="1:38" s="60" customFormat="1" ht="24.75" x14ac:dyDescent="0.25">
      <c r="A6" s="66" t="s">
        <v>48</v>
      </c>
      <c r="B6" s="44" t="s">
        <v>76</v>
      </c>
      <c r="C6" s="45" t="s">
        <v>1</v>
      </c>
      <c r="D6" s="45" t="s">
        <v>5</v>
      </c>
      <c r="E6" s="100" t="s">
        <v>77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x14ac:dyDescent="0.25">
      <c r="A7" s="46" t="s">
        <v>11</v>
      </c>
      <c r="B7" s="118">
        <v>2.64E-2</v>
      </c>
      <c r="C7" s="47">
        <v>5.3229999999999996E-3</v>
      </c>
      <c r="D7" s="40" t="s">
        <v>52</v>
      </c>
      <c r="E7" s="48">
        <v>0.5551349987383295</v>
      </c>
    </row>
    <row r="8" spans="1:38" x14ac:dyDescent="0.25">
      <c r="A8" s="49" t="s">
        <v>58</v>
      </c>
      <c r="B8" s="119">
        <v>5.1380000000000002E-3</v>
      </c>
      <c r="C8" s="50">
        <v>7.7899999999999996E-4</v>
      </c>
      <c r="D8" s="40" t="s">
        <v>52</v>
      </c>
      <c r="E8" s="51">
        <v>0.10804104634536126</v>
      </c>
    </row>
    <row r="9" spans="1:38" x14ac:dyDescent="0.25">
      <c r="A9" s="46" t="s">
        <v>6</v>
      </c>
      <c r="B9" s="119">
        <v>9.5840000000000005E-3</v>
      </c>
      <c r="C9" s="50">
        <v>5.1400000000000003E-4</v>
      </c>
      <c r="D9" s="40" t="s">
        <v>52</v>
      </c>
      <c r="E9" s="51">
        <v>0.20153082681470266</v>
      </c>
    </row>
    <row r="10" spans="1:38" x14ac:dyDescent="0.25">
      <c r="A10" s="46" t="s">
        <v>7</v>
      </c>
      <c r="B10" s="119">
        <v>6.4339999999999996E-3</v>
      </c>
      <c r="C10" s="50">
        <v>5.8999999999999998E-5</v>
      </c>
      <c r="D10" s="40" t="s">
        <v>52</v>
      </c>
      <c r="E10" s="51"/>
    </row>
    <row r="11" spans="1:38" s="1" customFormat="1" x14ac:dyDescent="0.25">
      <c r="A11" s="52" t="s">
        <v>49</v>
      </c>
      <c r="B11" s="53"/>
      <c r="C11" s="54"/>
      <c r="D11" s="54"/>
      <c r="E11" s="55">
        <v>-52347.9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s="8" customFormat="1" x14ac:dyDescent="0.25">
      <c r="A12" s="56" t="s">
        <v>50</v>
      </c>
      <c r="B12" s="57"/>
      <c r="C12" s="58"/>
      <c r="D12" s="58"/>
      <c r="E12" s="59">
        <f>SUM(E7:E10)</f>
        <v>0.86470687189839346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15.75" thickBot="1" x14ac:dyDescent="0.3">
      <c r="A13" s="101" t="s">
        <v>92</v>
      </c>
      <c r="B13" s="102"/>
      <c r="C13" s="102"/>
      <c r="D13" s="102"/>
      <c r="E13" s="103"/>
    </row>
    <row r="14" spans="1:38" x14ac:dyDescent="0.25">
      <c r="B14"/>
    </row>
    <row r="15" spans="1:38" ht="26.45" customHeight="1" x14ac:dyDescent="0.25">
      <c r="A15" s="125" t="s">
        <v>97</v>
      </c>
      <c r="B15"/>
    </row>
    <row r="17" spans="21:36" ht="15.75" thickBot="1" x14ac:dyDescent="0.3">
      <c r="U17" s="10" t="s">
        <v>36</v>
      </c>
      <c r="V17" s="5">
        <v>24895</v>
      </c>
      <c r="AD17" s="10" t="s">
        <v>36</v>
      </c>
      <c r="AE17" s="5">
        <v>24895</v>
      </c>
    </row>
    <row r="18" spans="21:36" ht="15.75" thickBot="1" x14ac:dyDescent="0.3">
      <c r="U18" s="11" t="s">
        <v>37</v>
      </c>
      <c r="V18" s="3">
        <v>3411</v>
      </c>
      <c r="AD18" s="11" t="s">
        <v>37</v>
      </c>
      <c r="AE18" s="3">
        <v>3411</v>
      </c>
    </row>
    <row r="19" spans="21:36" ht="15.75" thickBot="1" x14ac:dyDescent="0.3">
      <c r="U19" s="183" t="s">
        <v>23</v>
      </c>
      <c r="V19" s="184"/>
      <c r="W19" s="184"/>
      <c r="X19" s="184"/>
      <c r="Y19" s="184"/>
      <c r="Z19" s="184"/>
      <c r="AD19" s="183" t="s">
        <v>23</v>
      </c>
      <c r="AE19" s="184"/>
      <c r="AF19" s="184"/>
      <c r="AG19" s="184"/>
      <c r="AH19" s="184"/>
      <c r="AI19" s="184"/>
    </row>
    <row r="20" spans="21:36" ht="26.25" x14ac:dyDescent="0.25">
      <c r="U20" s="185" t="s">
        <v>24</v>
      </c>
      <c r="V20" s="187" t="s">
        <v>25</v>
      </c>
      <c r="W20" s="179" t="s">
        <v>15</v>
      </c>
      <c r="X20" s="6" t="s">
        <v>16</v>
      </c>
      <c r="Y20" s="179" t="s">
        <v>26</v>
      </c>
      <c r="Z20" s="181" t="s">
        <v>5</v>
      </c>
      <c r="AD20" s="185" t="s">
        <v>24</v>
      </c>
      <c r="AE20" s="187" t="s">
        <v>25</v>
      </c>
      <c r="AF20" s="179" t="s">
        <v>15</v>
      </c>
      <c r="AG20" s="6" t="s">
        <v>16</v>
      </c>
      <c r="AH20" s="179" t="s">
        <v>26</v>
      </c>
      <c r="AI20" s="181" t="s">
        <v>5</v>
      </c>
    </row>
    <row r="21" spans="21:36" ht="15.75" thickBot="1" x14ac:dyDescent="0.3">
      <c r="U21" s="186"/>
      <c r="V21" s="188"/>
      <c r="W21" s="180"/>
      <c r="X21" s="7" t="s">
        <v>17</v>
      </c>
      <c r="Y21" s="180"/>
      <c r="Z21" s="182"/>
      <c r="AD21" s="186"/>
      <c r="AE21" s="188"/>
      <c r="AF21" s="180"/>
      <c r="AG21" s="7" t="s">
        <v>17</v>
      </c>
      <c r="AH21" s="180"/>
      <c r="AI21" s="182"/>
    </row>
    <row r="22" spans="21:36" ht="15.75" thickBot="1" x14ac:dyDescent="0.3">
      <c r="U22" s="10" t="s">
        <v>20</v>
      </c>
      <c r="V22" s="9" t="s">
        <v>28</v>
      </c>
      <c r="W22" s="4">
        <v>2.538E-2</v>
      </c>
      <c r="X22" s="4">
        <v>5.1180000000000002E-3</v>
      </c>
      <c r="Y22" s="4">
        <v>4.96</v>
      </c>
      <c r="Z22" s="5" t="s">
        <v>4</v>
      </c>
      <c r="AA22" s="68" t="e">
        <f>(#REF!-W22)/#REF!</f>
        <v>#REF!</v>
      </c>
      <c r="AD22" s="10" t="s">
        <v>20</v>
      </c>
      <c r="AE22" s="9" t="s">
        <v>28</v>
      </c>
      <c r="AF22" s="4">
        <v>2.5669999999999998E-2</v>
      </c>
      <c r="AG22" s="4">
        <v>5.1640000000000002E-3</v>
      </c>
      <c r="AH22" s="4">
        <v>4.97</v>
      </c>
      <c r="AI22" s="5" t="s">
        <v>4</v>
      </c>
      <c r="AJ22" s="68" t="e">
        <f>(#REF!-AF22)/#REF!</f>
        <v>#REF!</v>
      </c>
    </row>
    <row r="23" spans="21:36" ht="15.75" thickBot="1" x14ac:dyDescent="0.3">
      <c r="U23" s="10" t="s">
        <v>20</v>
      </c>
      <c r="V23" s="9" t="s">
        <v>27</v>
      </c>
      <c r="W23" s="4">
        <v>1.6770000000000001E-3</v>
      </c>
      <c r="X23" s="4">
        <v>8.61E-4</v>
      </c>
      <c r="Y23" s="4">
        <v>1.95</v>
      </c>
      <c r="Z23" s="5">
        <v>2.58E-2</v>
      </c>
      <c r="AA23" s="68" t="e">
        <f>(#REF!-W23)/#REF!</f>
        <v>#REF!</v>
      </c>
      <c r="AD23" s="10" t="s">
        <v>20</v>
      </c>
      <c r="AE23" s="9" t="s">
        <v>27</v>
      </c>
      <c r="AF23" s="4">
        <v>1.8400000000000001E-3</v>
      </c>
      <c r="AG23" s="4">
        <v>8.43E-4</v>
      </c>
      <c r="AH23" s="4">
        <v>2.1800000000000002</v>
      </c>
      <c r="AI23" s="5">
        <v>1.46E-2</v>
      </c>
      <c r="AJ23" s="68" t="e">
        <f>(#REF!-AF23)/#REF!</f>
        <v>#REF!</v>
      </c>
    </row>
    <row r="24" spans="21:36" ht="15.75" thickBot="1" x14ac:dyDescent="0.3">
      <c r="U24" s="10" t="s">
        <v>20</v>
      </c>
      <c r="V24" s="9" t="s">
        <v>53</v>
      </c>
      <c r="W24" s="4">
        <v>2.9810000000000001E-3</v>
      </c>
      <c r="X24" s="4">
        <v>8.0000000000000004E-4</v>
      </c>
      <c r="Y24" s="4">
        <v>3.73</v>
      </c>
      <c r="Z24" s="5" t="s">
        <v>4</v>
      </c>
      <c r="AA24" s="68" t="e">
        <f>(#REF!-W24)/#REF!</f>
        <v>#REF!</v>
      </c>
      <c r="AD24" s="10" t="s">
        <v>20</v>
      </c>
      <c r="AE24" s="9" t="s">
        <v>53</v>
      </c>
      <c r="AF24" s="4">
        <v>2.8800000000000002E-3</v>
      </c>
      <c r="AG24" s="4">
        <v>7.5699999999999997E-4</v>
      </c>
      <c r="AH24" s="4">
        <v>3.81</v>
      </c>
      <c r="AI24" s="5" t="s">
        <v>4</v>
      </c>
      <c r="AJ24" s="68" t="e">
        <f>(#REF!-AF24)/#REF!</f>
        <v>#REF!</v>
      </c>
    </row>
    <row r="25" spans="21:36" ht="15.75" thickBot="1" x14ac:dyDescent="0.3">
      <c r="U25" s="10" t="s">
        <v>20</v>
      </c>
      <c r="V25" s="9" t="s">
        <v>29</v>
      </c>
      <c r="W25" s="4">
        <v>9.129E-3</v>
      </c>
      <c r="X25" s="4">
        <v>4.9700000000000005E-4</v>
      </c>
      <c r="Y25" s="4">
        <v>18.38</v>
      </c>
      <c r="Z25" s="5" t="s">
        <v>4</v>
      </c>
      <c r="AA25" s="68" t="e">
        <f>(#REF!-W25)/#REF!</f>
        <v>#REF!</v>
      </c>
      <c r="AD25" s="10" t="s">
        <v>20</v>
      </c>
      <c r="AE25" s="9" t="s">
        <v>29</v>
      </c>
      <c r="AF25" s="4">
        <v>9.1400000000000006E-3</v>
      </c>
      <c r="AG25" s="4">
        <v>4.9700000000000005E-4</v>
      </c>
      <c r="AH25" s="4">
        <v>18.38</v>
      </c>
      <c r="AI25" s="5" t="s">
        <v>4</v>
      </c>
      <c r="AJ25" s="68" t="e">
        <f>(#REF!-AF25)/#REF!</f>
        <v>#REF!</v>
      </c>
    </row>
    <row r="26" spans="21:36" ht="15.75" thickBot="1" x14ac:dyDescent="0.3">
      <c r="U26" s="11" t="s">
        <v>30</v>
      </c>
      <c r="V26" s="12"/>
      <c r="W26" s="2">
        <v>6.4609999999999997E-3</v>
      </c>
      <c r="X26" s="2">
        <v>6.0000000000000002E-5</v>
      </c>
      <c r="Y26" s="2">
        <v>108.22</v>
      </c>
      <c r="Z26" s="3" t="s">
        <v>4</v>
      </c>
      <c r="AA26" s="68" t="e">
        <f>(#REF!-W26)/#REF!</f>
        <v>#REF!</v>
      </c>
      <c r="AD26" s="11" t="s">
        <v>30</v>
      </c>
      <c r="AE26" s="12"/>
      <c r="AF26" s="2">
        <v>6.4609999999999997E-3</v>
      </c>
      <c r="AG26" s="2">
        <v>6.0000000000000002E-5</v>
      </c>
      <c r="AH26" s="2">
        <v>108.22</v>
      </c>
      <c r="AI26" s="3" t="s">
        <v>4</v>
      </c>
      <c r="AJ26" s="68" t="e">
        <f>(#REF!-AF26)/#REF!</f>
        <v>#REF!</v>
      </c>
    </row>
    <row r="27" spans="21:36" ht="15.75" thickBot="1" x14ac:dyDescent="0.3">
      <c r="U27" s="183" t="s">
        <v>38</v>
      </c>
      <c r="V27" s="184"/>
      <c r="AD27" s="183" t="s">
        <v>38</v>
      </c>
      <c r="AE27" s="184"/>
    </row>
    <row r="28" spans="21:36" ht="15.75" thickBot="1" x14ac:dyDescent="0.3">
      <c r="U28" s="10" t="s">
        <v>39</v>
      </c>
      <c r="V28" s="5" t="s">
        <v>54</v>
      </c>
      <c r="AD28" s="10" t="s">
        <v>39</v>
      </c>
      <c r="AE28" s="5" t="s">
        <v>56</v>
      </c>
    </row>
    <row r="29" spans="21:36" ht="15.75" thickBot="1" x14ac:dyDescent="0.3">
      <c r="U29" s="10" t="s">
        <v>40</v>
      </c>
      <c r="V29" s="5">
        <v>-51274.9</v>
      </c>
      <c r="AD29" s="10" t="s">
        <v>40</v>
      </c>
      <c r="AE29" s="5">
        <v>-51279.1</v>
      </c>
    </row>
    <row r="30" spans="21:36" ht="15.75" thickBot="1" x14ac:dyDescent="0.3">
      <c r="U30" s="10" t="s">
        <v>41</v>
      </c>
      <c r="V30" s="5">
        <v>-51274.9</v>
      </c>
      <c r="AD30" s="10" t="s">
        <v>41</v>
      </c>
      <c r="AE30" s="5">
        <v>-51279.1</v>
      </c>
    </row>
    <row r="31" spans="21:36" ht="15.75" thickBot="1" x14ac:dyDescent="0.3">
      <c r="U31" s="11" t="s">
        <v>42</v>
      </c>
      <c r="V31" s="3">
        <v>-51298.9</v>
      </c>
      <c r="AD31" s="11" t="s">
        <v>42</v>
      </c>
      <c r="AE31" s="3">
        <v>-51297.1</v>
      </c>
    </row>
    <row r="32" spans="21:36" ht="15.75" thickBot="1" x14ac:dyDescent="0.3">
      <c r="U32" s="183" t="s">
        <v>13</v>
      </c>
      <c r="V32" s="184"/>
      <c r="W32" s="184"/>
      <c r="X32" s="184"/>
      <c r="Y32" s="184"/>
      <c r="Z32" s="184"/>
      <c r="AD32" s="183" t="s">
        <v>13</v>
      </c>
      <c r="AE32" s="184"/>
      <c r="AF32" s="184"/>
      <c r="AG32" s="184"/>
      <c r="AH32" s="184"/>
      <c r="AI32" s="184"/>
    </row>
    <row r="33" spans="21:35" ht="26.25" x14ac:dyDescent="0.25">
      <c r="U33" s="185" t="s">
        <v>14</v>
      </c>
      <c r="V33" s="179" t="s">
        <v>15</v>
      </c>
      <c r="W33" s="6" t="s">
        <v>16</v>
      </c>
      <c r="X33" s="179" t="s">
        <v>18</v>
      </c>
      <c r="Y33" s="179" t="s">
        <v>19</v>
      </c>
      <c r="Z33" s="181" t="s">
        <v>2</v>
      </c>
      <c r="AD33" s="185" t="s">
        <v>14</v>
      </c>
      <c r="AE33" s="179" t="s">
        <v>15</v>
      </c>
      <c r="AF33" s="6" t="s">
        <v>16</v>
      </c>
      <c r="AG33" s="179" t="s">
        <v>18</v>
      </c>
      <c r="AH33" s="179" t="s">
        <v>19</v>
      </c>
      <c r="AI33" s="181" t="s">
        <v>2</v>
      </c>
    </row>
    <row r="34" spans="21:35" ht="15.75" thickBot="1" x14ac:dyDescent="0.3">
      <c r="U34" s="186"/>
      <c r="V34" s="180"/>
      <c r="W34" s="7" t="s">
        <v>17</v>
      </c>
      <c r="X34" s="180"/>
      <c r="Y34" s="180"/>
      <c r="Z34" s="182"/>
      <c r="AD34" s="186"/>
      <c r="AE34" s="180"/>
      <c r="AF34" s="7" t="s">
        <v>17</v>
      </c>
      <c r="AG34" s="180"/>
      <c r="AH34" s="180"/>
      <c r="AI34" s="182"/>
    </row>
    <row r="35" spans="21:35" ht="15.75" thickBot="1" x14ac:dyDescent="0.3">
      <c r="U35" s="10" t="s">
        <v>20</v>
      </c>
      <c r="V35" s="4">
        <v>3.9430000000000001</v>
      </c>
      <c r="W35" s="4">
        <v>0.15279999999999999</v>
      </c>
      <c r="X35" s="4">
        <v>91.4</v>
      </c>
      <c r="Y35" s="4">
        <v>25.8</v>
      </c>
      <c r="Z35" s="5" t="s">
        <v>4</v>
      </c>
      <c r="AD35" s="10" t="s">
        <v>20</v>
      </c>
      <c r="AE35" s="4">
        <v>3.8589000000000002</v>
      </c>
      <c r="AF35" s="4">
        <v>6.7949999999999997E-2</v>
      </c>
      <c r="AG35" s="4">
        <v>130</v>
      </c>
      <c r="AH35" s="4">
        <v>56.79</v>
      </c>
      <c r="AI35" s="5" t="s">
        <v>4</v>
      </c>
    </row>
    <row r="36" spans="21:35" ht="15.75" thickBot="1" x14ac:dyDescent="0.3">
      <c r="U36" s="10" t="s">
        <v>10</v>
      </c>
      <c r="V36" s="4">
        <v>4.7870000000000003E-2</v>
      </c>
      <c r="W36" s="4">
        <v>3.0130000000000001E-2</v>
      </c>
      <c r="X36" s="4">
        <v>103</v>
      </c>
      <c r="Y36" s="4">
        <v>1.59</v>
      </c>
      <c r="Z36" s="5">
        <v>0.1152</v>
      </c>
      <c r="AD36" s="10" t="s">
        <v>10</v>
      </c>
      <c r="AE36" s="4">
        <v>4.0529999999999997E-2</v>
      </c>
      <c r="AF36" s="4">
        <v>2.7859999999999999E-2</v>
      </c>
      <c r="AG36" s="4">
        <v>112</v>
      </c>
      <c r="AH36" s="4">
        <v>1.45</v>
      </c>
      <c r="AI36" s="5">
        <v>0.14860000000000001</v>
      </c>
    </row>
    <row r="37" spans="21:35" ht="15.75" thickBot="1" x14ac:dyDescent="0.3">
      <c r="U37" s="10" t="s">
        <v>33</v>
      </c>
      <c r="V37" s="4">
        <v>-8.2559999999999995E-2</v>
      </c>
      <c r="W37" s="4">
        <v>7.1620000000000003E-2</v>
      </c>
      <c r="X37" s="4">
        <v>100</v>
      </c>
      <c r="Y37" s="4">
        <v>-1.1499999999999999</v>
      </c>
      <c r="Z37" s="5">
        <v>0.25169999999999998</v>
      </c>
      <c r="AD37" s="10" t="s">
        <v>12</v>
      </c>
      <c r="AE37" s="4">
        <v>-1.09E-3</v>
      </c>
      <c r="AF37" s="4">
        <v>1.3760000000000001E-3</v>
      </c>
      <c r="AG37" s="4">
        <v>81.5</v>
      </c>
      <c r="AH37" s="4">
        <v>-0.79</v>
      </c>
      <c r="AI37" s="5">
        <v>0.43090000000000001</v>
      </c>
    </row>
    <row r="38" spans="21:35" ht="15.75" thickBot="1" x14ac:dyDescent="0.3">
      <c r="U38" s="10" t="s">
        <v>12</v>
      </c>
      <c r="V38" s="4">
        <v>-1.17E-3</v>
      </c>
      <c r="W38" s="4">
        <v>1.3990000000000001E-3</v>
      </c>
      <c r="X38" s="4">
        <v>76.7</v>
      </c>
      <c r="Y38" s="4">
        <v>-0.84</v>
      </c>
      <c r="Z38" s="5">
        <v>0.40479999999999999</v>
      </c>
      <c r="AD38" s="11" t="s">
        <v>31</v>
      </c>
      <c r="AE38" s="2">
        <v>4.6E-5</v>
      </c>
      <c r="AF38" s="2">
        <v>2.5999999999999998E-5</v>
      </c>
      <c r="AG38" s="67">
        <v>24000</v>
      </c>
      <c r="AH38" s="2">
        <v>1.73</v>
      </c>
      <c r="AI38" s="3">
        <v>8.2799999999999999E-2</v>
      </c>
    </row>
    <row r="39" spans="21:35" ht="15.75" thickBot="1" x14ac:dyDescent="0.3">
      <c r="U39" s="10" t="s">
        <v>34</v>
      </c>
      <c r="V39" s="4">
        <v>-1.01E-3</v>
      </c>
      <c r="W39" s="4">
        <v>2.137E-3</v>
      </c>
      <c r="X39" s="4">
        <v>90.3</v>
      </c>
      <c r="Y39" s="4">
        <v>-0.47</v>
      </c>
      <c r="Z39" s="5">
        <v>0.63919999999999999</v>
      </c>
      <c r="AD39" s="183" t="s">
        <v>43</v>
      </c>
      <c r="AE39" s="184"/>
      <c r="AF39" s="184"/>
      <c r="AG39" s="184"/>
      <c r="AH39" s="184"/>
    </row>
    <row r="40" spans="21:35" ht="15.75" thickBot="1" x14ac:dyDescent="0.3">
      <c r="U40" s="10" t="s">
        <v>31</v>
      </c>
      <c r="V40" s="4">
        <v>5.1999999999999997E-5</v>
      </c>
      <c r="W40" s="4">
        <v>2.8E-5</v>
      </c>
      <c r="X40" s="13">
        <v>24000</v>
      </c>
      <c r="Y40" s="4">
        <v>1.87</v>
      </c>
      <c r="Z40" s="5">
        <v>6.08E-2</v>
      </c>
      <c r="AD40" s="35" t="s">
        <v>14</v>
      </c>
      <c r="AE40" s="7" t="s">
        <v>44</v>
      </c>
      <c r="AF40" s="7" t="s">
        <v>45</v>
      </c>
      <c r="AG40" s="7" t="s">
        <v>46</v>
      </c>
      <c r="AH40" s="14" t="s">
        <v>47</v>
      </c>
    </row>
    <row r="41" spans="21:35" ht="15.75" thickBot="1" x14ac:dyDescent="0.3">
      <c r="U41" s="11" t="s">
        <v>32</v>
      </c>
      <c r="V41" s="67">
        <v>-5.5400000000000003E-6</v>
      </c>
      <c r="W41" s="67">
        <v>7.8269999999999998E-6</v>
      </c>
      <c r="X41" s="67">
        <v>23000</v>
      </c>
      <c r="Y41" s="2">
        <v>-0.71</v>
      </c>
      <c r="Z41" s="3">
        <v>0.47889999999999999</v>
      </c>
      <c r="AD41" s="10" t="s">
        <v>10</v>
      </c>
      <c r="AE41" s="4">
        <v>1</v>
      </c>
      <c r="AF41" s="4">
        <v>112</v>
      </c>
      <c r="AG41" s="4">
        <v>2.12</v>
      </c>
      <c r="AH41" s="5">
        <v>0.14860000000000001</v>
      </c>
    </row>
    <row r="42" spans="21:35" ht="15.75" thickBot="1" x14ac:dyDescent="0.3">
      <c r="U42" s="183" t="s">
        <v>43</v>
      </c>
      <c r="V42" s="184"/>
      <c r="W42" s="184"/>
      <c r="X42" s="184"/>
      <c r="Y42" s="184"/>
      <c r="AD42" s="10" t="s">
        <v>12</v>
      </c>
      <c r="AE42" s="4">
        <v>1</v>
      </c>
      <c r="AF42" s="4">
        <v>81.5</v>
      </c>
      <c r="AG42" s="4">
        <v>0.63</v>
      </c>
      <c r="AH42" s="5">
        <v>0.43090000000000001</v>
      </c>
    </row>
    <row r="43" spans="21:35" ht="15.75" thickBot="1" x14ac:dyDescent="0.3">
      <c r="U43" s="35" t="s">
        <v>14</v>
      </c>
      <c r="V43" s="7" t="s">
        <v>44</v>
      </c>
      <c r="W43" s="7" t="s">
        <v>45</v>
      </c>
      <c r="X43" s="7" t="s">
        <v>46</v>
      </c>
      <c r="Y43" s="14" t="s">
        <v>47</v>
      </c>
      <c r="AD43" s="11" t="s">
        <v>31</v>
      </c>
      <c r="AE43" s="2">
        <v>1</v>
      </c>
      <c r="AF43" s="67">
        <v>24000</v>
      </c>
      <c r="AG43" s="2">
        <v>3.01</v>
      </c>
      <c r="AH43" s="3">
        <v>8.2799999999999999E-2</v>
      </c>
    </row>
    <row r="44" spans="21:35" ht="26.45" customHeight="1" thickBot="1" x14ac:dyDescent="0.3">
      <c r="U44" s="10" t="s">
        <v>10</v>
      </c>
      <c r="V44" s="4">
        <v>1</v>
      </c>
      <c r="W44" s="4">
        <v>103</v>
      </c>
      <c r="X44" s="4">
        <v>2.52</v>
      </c>
      <c r="Y44" s="5">
        <v>0.1152</v>
      </c>
      <c r="AD44" s="189" t="s">
        <v>57</v>
      </c>
      <c r="AE44" s="189"/>
      <c r="AF44" s="189"/>
      <c r="AG44" s="189"/>
      <c r="AH44" s="189"/>
      <c r="AI44" s="189"/>
    </row>
    <row r="45" spans="21:35" ht="15.75" thickBot="1" x14ac:dyDescent="0.3">
      <c r="U45" s="10" t="s">
        <v>33</v>
      </c>
      <c r="V45" s="4">
        <v>1</v>
      </c>
      <c r="W45" s="4">
        <v>100</v>
      </c>
      <c r="X45" s="4">
        <v>1.33</v>
      </c>
      <c r="Y45" s="5">
        <v>0.25169999999999998</v>
      </c>
    </row>
    <row r="46" spans="21:35" ht="15.75" thickBot="1" x14ac:dyDescent="0.3">
      <c r="U46" s="10" t="s">
        <v>12</v>
      </c>
      <c r="V46" s="4">
        <v>1</v>
      </c>
      <c r="W46" s="4">
        <v>76.7</v>
      </c>
      <c r="X46" s="4">
        <v>0.7</v>
      </c>
      <c r="Y46" s="5">
        <v>0.40479999999999999</v>
      </c>
    </row>
    <row r="47" spans="21:35" ht="15.75" thickBot="1" x14ac:dyDescent="0.3">
      <c r="U47" s="10" t="s">
        <v>34</v>
      </c>
      <c r="V47" s="4">
        <v>1</v>
      </c>
      <c r="W47" s="4">
        <v>90.3</v>
      </c>
      <c r="X47" s="4">
        <v>0.22</v>
      </c>
      <c r="Y47" s="5">
        <v>0.63919999999999999</v>
      </c>
    </row>
    <row r="48" spans="21:35" ht="15.75" thickBot="1" x14ac:dyDescent="0.3">
      <c r="U48" s="10" t="s">
        <v>31</v>
      </c>
      <c r="V48" s="4">
        <v>1</v>
      </c>
      <c r="W48" s="13">
        <v>24000</v>
      </c>
      <c r="X48" s="4">
        <v>3.52</v>
      </c>
      <c r="Y48" s="5">
        <v>6.08E-2</v>
      </c>
    </row>
    <row r="49" spans="21:26" x14ac:dyDescent="0.25">
      <c r="U49" s="11" t="s">
        <v>32</v>
      </c>
      <c r="V49" s="2">
        <v>1</v>
      </c>
      <c r="W49" s="67">
        <v>23000</v>
      </c>
      <c r="X49" s="2">
        <v>0.5</v>
      </c>
      <c r="Y49" s="3">
        <v>0.47889999999999999</v>
      </c>
    </row>
    <row r="50" spans="21:26" ht="26.45" customHeight="1" x14ac:dyDescent="0.25">
      <c r="U50" s="189" t="s">
        <v>55</v>
      </c>
      <c r="V50" s="189"/>
      <c r="W50" s="189"/>
      <c r="X50" s="189"/>
      <c r="Y50" s="189"/>
      <c r="Z50" s="189"/>
    </row>
  </sheetData>
  <mergeCells count="31">
    <mergeCell ref="AD44:AI44"/>
    <mergeCell ref="AE33:AE34"/>
    <mergeCell ref="AG33:AG34"/>
    <mergeCell ref="AH33:AH34"/>
    <mergeCell ref="AI33:AI34"/>
    <mergeCell ref="AD39:AH39"/>
    <mergeCell ref="U42:Y42"/>
    <mergeCell ref="U50:Z50"/>
    <mergeCell ref="AD19:AI19"/>
    <mergeCell ref="AD20:AD21"/>
    <mergeCell ref="AE20:AE21"/>
    <mergeCell ref="AF20:AF21"/>
    <mergeCell ref="AH20:AH21"/>
    <mergeCell ref="AI20:AI21"/>
    <mergeCell ref="AD27:AE27"/>
    <mergeCell ref="AD32:AI32"/>
    <mergeCell ref="AD33:AD34"/>
    <mergeCell ref="U27:V27"/>
    <mergeCell ref="U32:Z32"/>
    <mergeCell ref="U33:U34"/>
    <mergeCell ref="V33:V34"/>
    <mergeCell ref="X33:X34"/>
    <mergeCell ref="B2:E2"/>
    <mergeCell ref="Y33:Y34"/>
    <mergeCell ref="Z33:Z34"/>
    <mergeCell ref="U19:Z19"/>
    <mergeCell ref="U20:U21"/>
    <mergeCell ref="V20:V21"/>
    <mergeCell ref="W20:W21"/>
    <mergeCell ref="Y20:Y21"/>
    <mergeCell ref="Z20:Z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zoomScale="85" zoomScaleNormal="85" workbookViewId="0">
      <pane xSplit="1" topLeftCell="B1" activePane="topRight" state="frozen"/>
      <selection pane="topRight" activeCell="A31" sqref="A31"/>
    </sheetView>
  </sheetViews>
  <sheetFormatPr defaultRowHeight="15" x14ac:dyDescent="0.25"/>
  <cols>
    <col min="1" max="1" width="44.7109375" style="8" customWidth="1"/>
    <col min="2" max="2" width="7.42578125" style="8" customWidth="1"/>
    <col min="3" max="3" width="8.28515625" style="8" customWidth="1"/>
    <col min="4" max="4" width="6.140625" style="33" customWidth="1"/>
    <col min="5" max="5" width="5.7109375" style="8" customWidth="1"/>
    <col min="6" max="6" width="7.42578125" customWidth="1"/>
    <col min="7" max="7" width="8.28515625" customWidth="1"/>
    <col min="8" max="8" width="6.140625" customWidth="1"/>
    <col min="9" max="9" width="5.7109375" customWidth="1"/>
    <col min="10" max="10" width="7.42578125" customWidth="1"/>
    <col min="11" max="11" width="8.28515625" customWidth="1"/>
    <col min="12" max="12" width="6.140625" customWidth="1"/>
    <col min="13" max="13" width="5.7109375" customWidth="1"/>
    <col min="14" max="14" width="7.42578125" customWidth="1"/>
    <col min="15" max="15" width="8.28515625" customWidth="1"/>
    <col min="16" max="16" width="6.140625" customWidth="1"/>
    <col min="17" max="17" width="6.42578125" customWidth="1"/>
    <col min="18" max="18" width="7.42578125" customWidth="1"/>
    <col min="19" max="19" width="8.28515625" customWidth="1"/>
    <col min="20" max="20" width="6.140625" customWidth="1"/>
    <col min="21" max="21" width="6.28515625" customWidth="1"/>
    <col min="22" max="22" width="7.42578125" customWidth="1"/>
    <col min="23" max="23" width="8.28515625" customWidth="1"/>
    <col min="24" max="24" width="6.140625" customWidth="1"/>
    <col min="25" max="25" width="6.28515625" customWidth="1"/>
    <col min="29" max="29" width="7.7109375" customWidth="1"/>
  </cols>
  <sheetData>
    <row r="1" spans="1:25" ht="15.75" thickBot="1" x14ac:dyDescent="0.3">
      <c r="A1" s="104"/>
      <c r="B1" s="88"/>
      <c r="C1" s="88"/>
      <c r="D1" s="105"/>
      <c r="E1" s="88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5" ht="15.75" thickBot="1" x14ac:dyDescent="0.3">
      <c r="A2" s="190" t="s">
        <v>90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2"/>
    </row>
    <row r="3" spans="1:25" x14ac:dyDescent="0.25">
      <c r="A3" s="117"/>
      <c r="B3" s="190" t="s">
        <v>99</v>
      </c>
      <c r="C3" s="191"/>
      <c r="D3" s="191"/>
      <c r="E3" s="192"/>
      <c r="F3" s="190" t="s">
        <v>86</v>
      </c>
      <c r="G3" s="191"/>
      <c r="H3" s="191"/>
      <c r="I3" s="192"/>
      <c r="J3" s="190" t="s">
        <v>87</v>
      </c>
      <c r="K3" s="191"/>
      <c r="L3" s="191"/>
      <c r="M3" s="192"/>
      <c r="N3" s="190" t="s">
        <v>88</v>
      </c>
      <c r="O3" s="191"/>
      <c r="P3" s="191"/>
      <c r="Q3" s="192"/>
      <c r="R3" s="190" t="s">
        <v>100</v>
      </c>
      <c r="S3" s="191"/>
      <c r="T3" s="191"/>
      <c r="U3" s="192"/>
      <c r="V3" s="190" t="s">
        <v>89</v>
      </c>
      <c r="W3" s="191"/>
      <c r="X3" s="191"/>
      <c r="Y3" s="192"/>
    </row>
    <row r="4" spans="1:25" x14ac:dyDescent="0.25">
      <c r="A4" s="22"/>
      <c r="B4" s="22" t="s">
        <v>0</v>
      </c>
      <c r="C4" s="23" t="s">
        <v>1</v>
      </c>
      <c r="D4" s="24" t="s">
        <v>2</v>
      </c>
      <c r="E4" s="25"/>
      <c r="F4" s="22" t="s">
        <v>0</v>
      </c>
      <c r="G4" s="23" t="s">
        <v>1</v>
      </c>
      <c r="H4" s="24" t="s">
        <v>2</v>
      </c>
      <c r="I4" s="25"/>
      <c r="J4" s="22" t="s">
        <v>0</v>
      </c>
      <c r="K4" s="23" t="s">
        <v>1</v>
      </c>
      <c r="L4" s="24" t="s">
        <v>2</v>
      </c>
      <c r="M4" s="25"/>
      <c r="N4" s="22" t="s">
        <v>0</v>
      </c>
      <c r="O4" s="23" t="s">
        <v>1</v>
      </c>
      <c r="P4" s="24" t="s">
        <v>2</v>
      </c>
      <c r="Q4" s="25"/>
      <c r="R4" s="22" t="s">
        <v>0</v>
      </c>
      <c r="S4" s="23" t="s">
        <v>1</v>
      </c>
      <c r="T4" s="24" t="s">
        <v>2</v>
      </c>
      <c r="U4" s="25"/>
      <c r="V4" s="22" t="s">
        <v>0</v>
      </c>
      <c r="W4" s="23" t="s">
        <v>1</v>
      </c>
      <c r="X4" s="24" t="s">
        <v>2</v>
      </c>
      <c r="Y4" s="25"/>
    </row>
    <row r="5" spans="1:25" x14ac:dyDescent="0.25">
      <c r="A5" s="27" t="s">
        <v>3</v>
      </c>
      <c r="B5" s="148">
        <v>3.9775999999999998</v>
      </c>
      <c r="C5" s="122">
        <v>2.138E-2</v>
      </c>
      <c r="D5" s="17" t="s">
        <v>4</v>
      </c>
      <c r="E5" s="30"/>
      <c r="F5" s="148">
        <v>3.8414999999999999</v>
      </c>
      <c r="G5" s="122">
        <v>7.9740000000000005E-2</v>
      </c>
      <c r="H5" s="17" t="s">
        <v>4</v>
      </c>
      <c r="I5" s="30"/>
      <c r="J5" s="148">
        <v>3.8391000000000002</v>
      </c>
      <c r="K5" s="122">
        <v>8.0500000000000002E-2</v>
      </c>
      <c r="L5" s="17" t="s">
        <v>4</v>
      </c>
      <c r="M5" s="30"/>
      <c r="N5" s="148">
        <v>3.7141999999999999</v>
      </c>
      <c r="O5" s="122">
        <v>9.7699999999999995E-2</v>
      </c>
      <c r="P5" s="17" t="s">
        <v>4</v>
      </c>
      <c r="Q5" s="30"/>
      <c r="R5" s="152">
        <v>3.9169</v>
      </c>
      <c r="S5" s="128">
        <v>0.1462</v>
      </c>
      <c r="T5" s="93" t="s">
        <v>4</v>
      </c>
      <c r="U5" s="94"/>
      <c r="V5" s="148">
        <v>3.9973000000000001</v>
      </c>
      <c r="W5" s="122">
        <v>0.1583</v>
      </c>
      <c r="X5" s="17" t="s">
        <v>4</v>
      </c>
      <c r="Y5" s="30"/>
    </row>
    <row r="6" spans="1:25" x14ac:dyDescent="0.25">
      <c r="A6" s="69" t="s">
        <v>91</v>
      </c>
      <c r="B6" s="149">
        <v>1.337E-2</v>
      </c>
      <c r="C6" s="126">
        <v>7.0930000000000003E-3</v>
      </c>
      <c r="D6" s="166">
        <v>5.96E-2</v>
      </c>
      <c r="E6" s="70"/>
      <c r="F6" s="149">
        <v>1.3299999999999999E-2</v>
      </c>
      <c r="G6" s="126">
        <v>7.0930000000000003E-3</v>
      </c>
      <c r="H6" s="166">
        <v>6.0900000000000003E-2</v>
      </c>
      <c r="I6" s="70"/>
      <c r="J6" s="149">
        <v>1.4500000000000001E-2</v>
      </c>
      <c r="K6" s="126">
        <v>7.0200000000000002E-3</v>
      </c>
      <c r="L6" s="166">
        <v>3.9199999999999999E-2</v>
      </c>
      <c r="M6" s="70"/>
      <c r="N6" s="149">
        <v>2.0389999999999998E-2</v>
      </c>
      <c r="O6" s="126">
        <v>7.5680000000000001E-3</v>
      </c>
      <c r="P6" s="166">
        <v>7.1999999999999998E-3</v>
      </c>
      <c r="Q6" s="70"/>
      <c r="R6" s="149">
        <v>3.2579999999999998E-2</v>
      </c>
      <c r="S6" s="126">
        <v>9.1830000000000002E-3</v>
      </c>
      <c r="T6" s="166">
        <v>4.0000000000000002E-4</v>
      </c>
      <c r="U6" s="70"/>
      <c r="V6" s="149">
        <v>3.288E-2</v>
      </c>
      <c r="W6" s="126">
        <v>9.1920000000000005E-3</v>
      </c>
      <c r="X6" s="166">
        <v>4.0000000000000002E-4</v>
      </c>
      <c r="Y6" s="70"/>
    </row>
    <row r="7" spans="1:25" x14ac:dyDescent="0.25">
      <c r="A7" s="29" t="s">
        <v>21</v>
      </c>
      <c r="B7" s="109"/>
      <c r="C7" s="26"/>
      <c r="D7" s="20"/>
      <c r="E7" s="30"/>
      <c r="F7" s="150">
        <v>3.7829999999999999E-3</v>
      </c>
      <c r="G7" s="123">
        <v>1.9550000000000001E-3</v>
      </c>
      <c r="H7" s="167">
        <v>5.2999999999999999E-2</v>
      </c>
      <c r="I7" s="30"/>
      <c r="J7" s="150">
        <v>3.6570000000000001E-3</v>
      </c>
      <c r="K7" s="123">
        <v>1.9550000000000001E-3</v>
      </c>
      <c r="L7" s="167">
        <v>6.13E-2</v>
      </c>
      <c r="M7" s="30"/>
      <c r="N7" s="150">
        <v>3.653E-3</v>
      </c>
      <c r="O7" s="123">
        <v>1.9550000000000001E-3</v>
      </c>
      <c r="P7" s="167">
        <v>6.1600000000000002E-2</v>
      </c>
      <c r="Q7" s="30"/>
      <c r="R7" s="152">
        <v>3.7230000000000002E-3</v>
      </c>
      <c r="S7" s="128">
        <v>1.9759999999999999E-3</v>
      </c>
      <c r="T7" s="170">
        <v>5.96E-2</v>
      </c>
      <c r="U7" s="94"/>
      <c r="V7" s="150">
        <v>3.7230000000000002E-3</v>
      </c>
      <c r="W7" s="123">
        <v>1.9759999999999999E-3</v>
      </c>
      <c r="X7" s="167">
        <v>5.96E-2</v>
      </c>
      <c r="Y7" s="30"/>
    </row>
    <row r="8" spans="1:25" x14ac:dyDescent="0.25">
      <c r="A8" s="29" t="s">
        <v>22</v>
      </c>
      <c r="B8" s="109"/>
      <c r="C8" s="26"/>
      <c r="D8" s="20"/>
      <c r="E8" s="30"/>
      <c r="F8" s="150">
        <v>-3.0000000000000001E-5</v>
      </c>
      <c r="G8" s="123">
        <v>1.2E-5</v>
      </c>
      <c r="H8" s="167">
        <v>4.07E-2</v>
      </c>
      <c r="I8" s="30"/>
      <c r="J8" s="150">
        <v>-2.0000000000000002E-5</v>
      </c>
      <c r="K8" s="123">
        <v>1.2E-5</v>
      </c>
      <c r="L8" s="167">
        <v>4.7399999999999998E-2</v>
      </c>
      <c r="M8" s="30"/>
      <c r="N8" s="150">
        <v>-2.0000000000000002E-5</v>
      </c>
      <c r="O8" s="123">
        <v>1.2E-5</v>
      </c>
      <c r="P8" s="167">
        <v>4.7600000000000003E-2</v>
      </c>
      <c r="Q8" s="30"/>
      <c r="R8" s="152">
        <v>-3.0000000000000001E-5</v>
      </c>
      <c r="S8" s="128">
        <v>1.2999999999999999E-5</v>
      </c>
      <c r="T8" s="170">
        <v>4.58E-2</v>
      </c>
      <c r="U8" s="94"/>
      <c r="V8" s="150">
        <v>-3.0000000000000001E-5</v>
      </c>
      <c r="W8" s="123">
        <v>1.2999999999999999E-5</v>
      </c>
      <c r="X8" s="167">
        <v>4.58E-2</v>
      </c>
      <c r="Y8" s="30"/>
    </row>
    <row r="9" spans="1:25" x14ac:dyDescent="0.25">
      <c r="A9" s="29" t="s">
        <v>113</v>
      </c>
      <c r="B9" s="109"/>
      <c r="C9" s="26"/>
      <c r="D9" s="20"/>
      <c r="E9" s="30"/>
      <c r="F9" s="150">
        <v>-1.1800000000000001E-3</v>
      </c>
      <c r="G9" s="123">
        <v>8.3100000000000003E-4</v>
      </c>
      <c r="H9" s="167">
        <v>0.15459999999999999</v>
      </c>
      <c r="I9" s="30"/>
      <c r="J9" s="150">
        <v>-1.33E-3</v>
      </c>
      <c r="K9" s="123">
        <v>8.0199999999999998E-4</v>
      </c>
      <c r="L9" s="167">
        <v>9.8100000000000007E-2</v>
      </c>
      <c r="M9" s="30"/>
      <c r="N9" s="150">
        <v>-1.3500000000000001E-3</v>
      </c>
      <c r="O9" s="123">
        <v>8.0199999999999998E-4</v>
      </c>
      <c r="P9" s="167">
        <v>9.1499999999999998E-2</v>
      </c>
      <c r="Q9" s="30"/>
      <c r="R9" s="152">
        <v>-1.3799999999999999E-3</v>
      </c>
      <c r="S9" s="128">
        <v>8.0699999999999999E-4</v>
      </c>
      <c r="T9" s="170">
        <v>8.6499999999999994E-2</v>
      </c>
      <c r="U9" s="94"/>
      <c r="V9" s="150">
        <v>-1.3799999999999999E-3</v>
      </c>
      <c r="W9" s="123">
        <v>8.0699999999999999E-4</v>
      </c>
      <c r="X9" s="167">
        <v>8.6300000000000002E-2</v>
      </c>
      <c r="Y9" s="30"/>
    </row>
    <row r="10" spans="1:25" x14ac:dyDescent="0.25">
      <c r="A10" s="29" t="s">
        <v>83</v>
      </c>
      <c r="B10" s="109"/>
      <c r="C10" s="26"/>
      <c r="D10" s="20"/>
      <c r="E10" s="30"/>
      <c r="F10" s="150">
        <v>-7.6999999999999996E-4</v>
      </c>
      <c r="G10" s="123">
        <v>1.119E-3</v>
      </c>
      <c r="H10" s="167">
        <v>0.49130000000000001</v>
      </c>
      <c r="I10" s="30"/>
      <c r="J10" s="150"/>
      <c r="K10" s="123"/>
      <c r="L10" s="167"/>
      <c r="M10" s="30"/>
      <c r="N10" s="151"/>
      <c r="O10" s="127"/>
      <c r="P10" s="169"/>
      <c r="Q10" s="30"/>
      <c r="R10" s="153"/>
      <c r="S10" s="129"/>
      <c r="T10" s="171"/>
      <c r="U10" s="94"/>
      <c r="V10" s="151"/>
      <c r="W10" s="127"/>
      <c r="X10" s="169"/>
      <c r="Y10" s="30"/>
    </row>
    <row r="11" spans="1:25" x14ac:dyDescent="0.25">
      <c r="A11" s="27" t="s">
        <v>9</v>
      </c>
      <c r="B11" s="109"/>
      <c r="C11" s="26"/>
      <c r="D11" s="20"/>
      <c r="E11" s="30"/>
      <c r="F11" s="109"/>
      <c r="G11" s="26"/>
      <c r="H11" s="20"/>
      <c r="I11" s="30"/>
      <c r="J11" s="150">
        <v>-1.6100000000000001E-3</v>
      </c>
      <c r="K11" s="123">
        <v>2.7700000000000001E-4</v>
      </c>
      <c r="L11" s="167" t="s">
        <v>4</v>
      </c>
      <c r="M11" s="30"/>
      <c r="N11" s="150">
        <v>-1.58E-3</v>
      </c>
      <c r="O11" s="123">
        <v>2.7500000000000002E-4</v>
      </c>
      <c r="P11" s="167" t="s">
        <v>4</v>
      </c>
      <c r="Q11" s="30"/>
      <c r="R11" s="152">
        <v>-1.56E-3</v>
      </c>
      <c r="S11" s="128">
        <v>2.7500000000000002E-4</v>
      </c>
      <c r="T11" s="170" t="s">
        <v>4</v>
      </c>
      <c r="U11" s="94"/>
      <c r="V11" s="150">
        <v>-1.56E-3</v>
      </c>
      <c r="W11" s="123">
        <v>2.7500000000000002E-4</v>
      </c>
      <c r="X11" s="167" t="s">
        <v>4</v>
      </c>
      <c r="Y11" s="30"/>
    </row>
    <row r="12" spans="1:25" x14ac:dyDescent="0.25">
      <c r="A12" s="27" t="s">
        <v>35</v>
      </c>
      <c r="B12" s="108"/>
      <c r="C12" s="31"/>
      <c r="D12" s="17"/>
      <c r="E12" s="32"/>
      <c r="F12" s="108"/>
      <c r="G12" s="31"/>
      <c r="H12" s="17"/>
      <c r="I12" s="32"/>
      <c r="J12" s="150">
        <v>6.0390000000000001E-3</v>
      </c>
      <c r="K12" s="123">
        <v>1.2130000000000001E-3</v>
      </c>
      <c r="L12" s="167" t="s">
        <v>4</v>
      </c>
      <c r="M12" s="32"/>
      <c r="N12" s="150">
        <v>6.0860000000000003E-3</v>
      </c>
      <c r="O12" s="123">
        <v>1.207E-3</v>
      </c>
      <c r="P12" s="167" t="s">
        <v>4</v>
      </c>
      <c r="Q12" s="32"/>
      <c r="R12" s="152">
        <v>6.1370000000000001E-3</v>
      </c>
      <c r="S12" s="128">
        <v>1.206E-3</v>
      </c>
      <c r="T12" s="170" t="s">
        <v>4</v>
      </c>
      <c r="U12" s="94"/>
      <c r="V12" s="150">
        <v>6.1390000000000004E-3</v>
      </c>
      <c r="W12" s="123">
        <v>1.206E-3</v>
      </c>
      <c r="X12" s="167" t="s">
        <v>4</v>
      </c>
      <c r="Y12" s="32"/>
    </row>
    <row r="13" spans="1:25" x14ac:dyDescent="0.25">
      <c r="A13" s="27" t="s">
        <v>82</v>
      </c>
      <c r="B13" s="108"/>
      <c r="C13" s="31"/>
      <c r="D13" s="17"/>
      <c r="E13" s="28"/>
      <c r="F13" s="108"/>
      <c r="G13" s="31"/>
      <c r="H13" s="17"/>
      <c r="I13" s="28"/>
      <c r="J13" s="148">
        <v>4.4070000000000003E-3</v>
      </c>
      <c r="K13" s="122">
        <v>6.4980000000000003E-3</v>
      </c>
      <c r="L13" s="168">
        <v>0.49790000000000001</v>
      </c>
      <c r="M13" s="28"/>
      <c r="N13" s="151"/>
      <c r="O13" s="127"/>
      <c r="P13" s="169"/>
      <c r="Q13" s="28"/>
      <c r="R13" s="153"/>
      <c r="S13" s="129"/>
      <c r="T13" s="171"/>
      <c r="U13" s="95"/>
      <c r="V13" s="151"/>
      <c r="W13" s="127"/>
      <c r="X13" s="169"/>
      <c r="Y13" s="28"/>
    </row>
    <row r="14" spans="1:25" x14ac:dyDescent="0.25">
      <c r="A14" s="27" t="s">
        <v>78</v>
      </c>
      <c r="B14" s="108"/>
      <c r="C14" s="31"/>
      <c r="D14" s="17"/>
      <c r="E14" s="28"/>
      <c r="F14" s="108"/>
      <c r="G14" s="31"/>
      <c r="H14" s="17"/>
      <c r="I14" s="28"/>
      <c r="J14" s="148">
        <v>5.1869999999999998E-3</v>
      </c>
      <c r="K14" s="122">
        <v>6.3439999999999998E-3</v>
      </c>
      <c r="L14" s="168">
        <v>0.4138</v>
      </c>
      <c r="M14" s="28"/>
      <c r="N14" s="151"/>
      <c r="O14" s="127"/>
      <c r="P14" s="169"/>
      <c r="Q14" s="28"/>
      <c r="R14" s="153"/>
      <c r="S14" s="129"/>
      <c r="T14" s="171"/>
      <c r="U14" s="95"/>
      <c r="V14" s="151"/>
      <c r="W14" s="127"/>
      <c r="X14" s="169"/>
      <c r="Y14" s="28"/>
    </row>
    <row r="15" spans="1:25" x14ac:dyDescent="0.25">
      <c r="A15" s="27" t="s">
        <v>80</v>
      </c>
      <c r="B15" s="108"/>
      <c r="C15" s="31"/>
      <c r="D15" s="17"/>
      <c r="E15" s="28"/>
      <c r="F15" s="108"/>
      <c r="G15" s="31"/>
      <c r="H15" s="17"/>
      <c r="I15" s="28"/>
      <c r="J15" s="148"/>
      <c r="K15" s="31"/>
      <c r="L15" s="17"/>
      <c r="M15" s="28"/>
      <c r="N15" s="148">
        <v>3.6200000000000002E-4</v>
      </c>
      <c r="O15" s="122">
        <v>1.05E-4</v>
      </c>
      <c r="P15" s="168">
        <v>8.0000000000000004E-4</v>
      </c>
      <c r="Q15" s="28"/>
      <c r="R15" s="152">
        <v>3.7599999999999998E-4</v>
      </c>
      <c r="S15" s="128">
        <v>1.03E-4</v>
      </c>
      <c r="T15" s="170">
        <v>4.0000000000000002E-4</v>
      </c>
      <c r="U15" s="95"/>
      <c r="V15" s="148">
        <v>3.7399999999999998E-4</v>
      </c>
      <c r="W15" s="122">
        <v>1.03E-4</v>
      </c>
      <c r="X15" s="168">
        <v>4.0000000000000002E-4</v>
      </c>
      <c r="Y15" s="28"/>
    </row>
    <row r="16" spans="1:25" ht="14.45" customHeight="1" x14ac:dyDescent="0.25">
      <c r="A16" s="16" t="s">
        <v>79</v>
      </c>
      <c r="B16" s="108"/>
      <c r="C16" s="31"/>
      <c r="D16" s="17"/>
      <c r="E16" s="28"/>
      <c r="F16" s="108"/>
      <c r="G16" s="31"/>
      <c r="H16" s="17"/>
      <c r="I16" s="28"/>
      <c r="J16" s="108"/>
      <c r="K16" s="31"/>
      <c r="L16" s="17"/>
      <c r="M16" s="28"/>
      <c r="N16" s="148">
        <v>2.7669999999999999E-3</v>
      </c>
      <c r="O16" s="122">
        <v>1.98E-3</v>
      </c>
      <c r="P16" s="168">
        <v>0.16800000000000001</v>
      </c>
      <c r="Q16" s="28"/>
      <c r="R16" s="152">
        <v>2.725E-3</v>
      </c>
      <c r="S16" s="128">
        <v>2.0089999999999999E-3</v>
      </c>
      <c r="T16" s="170">
        <v>0.1807</v>
      </c>
      <c r="U16" s="95"/>
      <c r="V16" s="151"/>
      <c r="W16" s="127"/>
      <c r="X16" s="169"/>
      <c r="Y16" s="28"/>
    </row>
    <row r="17" spans="1:29" x14ac:dyDescent="0.25">
      <c r="A17" s="16" t="s">
        <v>81</v>
      </c>
      <c r="B17" s="108"/>
      <c r="C17" s="31"/>
      <c r="D17" s="17"/>
      <c r="E17" s="28"/>
      <c r="F17" s="108"/>
      <c r="G17" s="31"/>
      <c r="H17" s="17"/>
      <c r="I17" s="28"/>
      <c r="J17" s="108"/>
      <c r="K17" s="31"/>
      <c r="L17" s="17"/>
      <c r="M17" s="28"/>
      <c r="N17" s="148">
        <v>4.9020000000000001E-2</v>
      </c>
      <c r="O17" s="122">
        <v>2.4750000000000001E-2</v>
      </c>
      <c r="P17" s="168">
        <v>4.9000000000000002E-2</v>
      </c>
      <c r="Q17" s="28"/>
      <c r="R17" s="152">
        <v>8.7220000000000006E-3</v>
      </c>
      <c r="S17" s="128">
        <v>4.2680000000000003E-2</v>
      </c>
      <c r="T17" s="170">
        <v>0.83830000000000005</v>
      </c>
      <c r="U17" s="95"/>
      <c r="V17" s="148">
        <v>8.9809999999999994E-3</v>
      </c>
      <c r="W17" s="122">
        <v>4.267E-2</v>
      </c>
      <c r="X17" s="168">
        <v>0.83360000000000001</v>
      </c>
      <c r="Y17" s="28"/>
    </row>
    <row r="18" spans="1:29" x14ac:dyDescent="0.25">
      <c r="A18" s="29" t="s">
        <v>84</v>
      </c>
      <c r="B18" s="108"/>
      <c r="C18" s="31"/>
      <c r="D18" s="17"/>
      <c r="E18" s="28"/>
      <c r="F18" s="108"/>
      <c r="G18" s="31"/>
      <c r="H18" s="17"/>
      <c r="I18" s="28"/>
      <c r="J18" s="113"/>
      <c r="K18" s="1"/>
      <c r="L18" s="1"/>
      <c r="M18" s="28"/>
      <c r="N18" s="151"/>
      <c r="O18" s="1"/>
      <c r="P18" s="1"/>
      <c r="Q18" s="28"/>
      <c r="R18" s="152">
        <v>9.8900000000000008E-4</v>
      </c>
      <c r="S18" s="128">
        <v>5.2399999999999999E-3</v>
      </c>
      <c r="T18" s="170">
        <v>0.85050000000000003</v>
      </c>
      <c r="U18" s="95"/>
      <c r="V18" s="148">
        <v>9.8200000000000002E-4</v>
      </c>
      <c r="W18" s="122">
        <v>5.2379999999999996E-3</v>
      </c>
      <c r="X18" s="168">
        <v>0.85160000000000002</v>
      </c>
      <c r="Y18" s="28"/>
    </row>
    <row r="19" spans="1:29" x14ac:dyDescent="0.25">
      <c r="A19" s="16" t="s">
        <v>101</v>
      </c>
      <c r="B19" s="108"/>
      <c r="C19" s="31"/>
      <c r="D19" s="17"/>
      <c r="E19" s="28"/>
      <c r="F19" s="108"/>
      <c r="G19" s="31"/>
      <c r="H19" s="17"/>
      <c r="I19" s="28"/>
      <c r="J19" s="108"/>
      <c r="K19" s="31"/>
      <c r="L19" s="17"/>
      <c r="M19" s="28"/>
      <c r="N19" s="113"/>
      <c r="O19" s="1"/>
      <c r="P19" s="1"/>
      <c r="Q19" s="28"/>
      <c r="R19" s="152">
        <v>-8.4999999999999995E-4</v>
      </c>
      <c r="S19" s="128">
        <v>3.1399999999999999E-4</v>
      </c>
      <c r="T19" s="170">
        <v>7.4000000000000003E-3</v>
      </c>
      <c r="U19" s="95"/>
      <c r="V19" s="148">
        <v>-8.4000000000000003E-4</v>
      </c>
      <c r="W19" s="122">
        <v>3.1399999999999999E-4</v>
      </c>
      <c r="X19" s="168">
        <v>7.4999999999999997E-3</v>
      </c>
      <c r="Y19" s="28"/>
    </row>
    <row r="20" spans="1:29" x14ac:dyDescent="0.25">
      <c r="A20" s="27" t="s">
        <v>102</v>
      </c>
      <c r="B20" s="16"/>
      <c r="C20" s="31"/>
      <c r="D20" s="17"/>
      <c r="E20" s="28"/>
      <c r="F20" s="16"/>
      <c r="G20" s="31"/>
      <c r="H20" s="17"/>
      <c r="I20" s="28"/>
      <c r="J20" s="108"/>
      <c r="K20" s="31"/>
      <c r="L20" s="17"/>
      <c r="M20" s="28"/>
      <c r="N20" s="113"/>
      <c r="O20" s="1"/>
      <c r="P20" s="1"/>
      <c r="Q20" s="28"/>
      <c r="R20" s="152">
        <v>-3.0000000000000001E-5</v>
      </c>
      <c r="S20" s="128">
        <v>1.4100000000000001E-4</v>
      </c>
      <c r="T20" s="170">
        <v>0.83299999999999996</v>
      </c>
      <c r="U20" s="95"/>
      <c r="V20" s="148">
        <v>-3.0000000000000001E-5</v>
      </c>
      <c r="W20" s="122">
        <v>1.4100000000000001E-4</v>
      </c>
      <c r="X20" s="168">
        <v>0.85109999999999997</v>
      </c>
      <c r="Y20" s="28"/>
    </row>
    <row r="21" spans="1:29" x14ac:dyDescent="0.25">
      <c r="A21" s="27" t="s">
        <v>94</v>
      </c>
      <c r="B21" s="16"/>
      <c r="C21" s="31"/>
      <c r="D21" s="17"/>
      <c r="E21" s="28"/>
      <c r="F21" s="16"/>
      <c r="G21" s="31"/>
      <c r="H21" s="17"/>
      <c r="I21" s="28"/>
      <c r="J21" s="108"/>
      <c r="K21" s="31"/>
      <c r="L21" s="17"/>
      <c r="M21" s="28"/>
      <c r="N21" s="113"/>
      <c r="O21" s="1"/>
      <c r="P21" s="1"/>
      <c r="Q21" s="28"/>
      <c r="R21" s="152"/>
      <c r="S21" s="128"/>
      <c r="T21" s="93"/>
      <c r="U21" s="95"/>
      <c r="V21" s="148">
        <v>-8.4750000000000006E-2</v>
      </c>
      <c r="W21" s="122">
        <v>6.9519999999999998E-2</v>
      </c>
      <c r="X21" s="168">
        <v>0.22789999999999999</v>
      </c>
      <c r="Y21" s="28"/>
    </row>
    <row r="22" spans="1:29" x14ac:dyDescent="0.25">
      <c r="A22" s="27" t="s">
        <v>95</v>
      </c>
      <c r="B22" s="16"/>
      <c r="C22" s="31"/>
      <c r="D22" s="17"/>
      <c r="E22" s="28"/>
      <c r="F22" s="16"/>
      <c r="G22" s="31"/>
      <c r="H22" s="17"/>
      <c r="I22" s="28"/>
      <c r="J22" s="108"/>
      <c r="K22" s="31"/>
      <c r="L22" s="17"/>
      <c r="M22" s="28"/>
      <c r="N22" s="113"/>
      <c r="O22" s="1"/>
      <c r="P22" s="1"/>
      <c r="Q22" s="28"/>
      <c r="R22" s="114"/>
      <c r="S22" s="128"/>
      <c r="T22" s="93"/>
      <c r="U22" s="95"/>
      <c r="V22" s="148">
        <v>-4.9759999999999999E-2</v>
      </c>
      <c r="W22" s="122">
        <v>7.9049999999999995E-2</v>
      </c>
      <c r="X22" s="168">
        <v>0.53149999999999997</v>
      </c>
      <c r="Y22" s="28"/>
    </row>
    <row r="23" spans="1:29" x14ac:dyDescent="0.25">
      <c r="A23" s="27" t="s">
        <v>96</v>
      </c>
      <c r="B23" s="16"/>
      <c r="C23" s="31"/>
      <c r="D23" s="17"/>
      <c r="E23" s="28"/>
      <c r="F23" s="16"/>
      <c r="G23" s="31"/>
      <c r="H23" s="17"/>
      <c r="I23" s="28"/>
      <c r="J23" s="108"/>
      <c r="K23" s="31"/>
      <c r="L23" s="17"/>
      <c r="M23" s="28"/>
      <c r="N23" s="113"/>
      <c r="O23" s="1"/>
      <c r="P23" s="1"/>
      <c r="Q23" s="28"/>
      <c r="R23" s="114"/>
      <c r="S23" s="128"/>
      <c r="T23" s="93"/>
      <c r="U23" s="95"/>
      <c r="V23" s="148">
        <v>0</v>
      </c>
      <c r="W23" s="31"/>
      <c r="X23" s="17"/>
      <c r="Y23" s="28"/>
    </row>
    <row r="24" spans="1:29" ht="39" x14ac:dyDescent="0.25">
      <c r="A24" s="34" t="s">
        <v>48</v>
      </c>
      <c r="B24" s="110" t="s">
        <v>76</v>
      </c>
      <c r="C24" s="15" t="s">
        <v>1</v>
      </c>
      <c r="D24" s="15" t="s">
        <v>5</v>
      </c>
      <c r="E24" s="18" t="s">
        <v>119</v>
      </c>
      <c r="F24" s="110" t="s">
        <v>76</v>
      </c>
      <c r="G24" s="15" t="s">
        <v>1</v>
      </c>
      <c r="H24" s="15" t="s">
        <v>5</v>
      </c>
      <c r="I24" s="18" t="s">
        <v>119</v>
      </c>
      <c r="J24" s="110" t="s">
        <v>76</v>
      </c>
      <c r="K24" s="15" t="s">
        <v>1</v>
      </c>
      <c r="L24" s="15" t="s">
        <v>5</v>
      </c>
      <c r="M24" s="18" t="s">
        <v>119</v>
      </c>
      <c r="N24" s="110" t="s">
        <v>76</v>
      </c>
      <c r="O24" s="15" t="s">
        <v>1</v>
      </c>
      <c r="P24" s="15" t="s">
        <v>5</v>
      </c>
      <c r="Q24" s="18" t="s">
        <v>119</v>
      </c>
      <c r="R24" s="110" t="s">
        <v>76</v>
      </c>
      <c r="S24" s="15" t="s">
        <v>1</v>
      </c>
      <c r="T24" s="15" t="s">
        <v>5</v>
      </c>
      <c r="U24" s="18" t="s">
        <v>119</v>
      </c>
      <c r="V24" s="110" t="s">
        <v>76</v>
      </c>
      <c r="W24" s="15" t="s">
        <v>1</v>
      </c>
      <c r="X24" s="15" t="s">
        <v>5</v>
      </c>
      <c r="Y24" s="18" t="s">
        <v>119</v>
      </c>
    </row>
    <row r="25" spans="1:29" ht="15" customHeight="1" x14ac:dyDescent="0.25">
      <c r="A25" s="19" t="s">
        <v>11</v>
      </c>
      <c r="B25" s="150">
        <v>2.623E-2</v>
      </c>
      <c r="C25" s="123">
        <v>5.2789999999999998E-3</v>
      </c>
      <c r="D25" s="26" t="s">
        <v>4</v>
      </c>
      <c r="E25" s="111">
        <v>6.4393939393939401E-3</v>
      </c>
      <c r="F25" s="150">
        <v>2.6200000000000001E-2</v>
      </c>
      <c r="G25" s="123">
        <v>5.2750000000000002E-3</v>
      </c>
      <c r="H25" s="26" t="s">
        <v>4</v>
      </c>
      <c r="I25" s="111">
        <v>7.57575757575753E-3</v>
      </c>
      <c r="J25" s="150">
        <v>2.5440000000000001E-2</v>
      </c>
      <c r="K25" s="123">
        <v>5.0930000000000003E-3</v>
      </c>
      <c r="L25" s="26" t="s">
        <v>4</v>
      </c>
      <c r="M25" s="111">
        <v>3.6363636363636327E-2</v>
      </c>
      <c r="N25" s="150">
        <v>2.4709999999999999E-2</v>
      </c>
      <c r="O25" s="123">
        <v>4.908E-3</v>
      </c>
      <c r="P25" s="26" t="s">
        <v>4</v>
      </c>
      <c r="Q25" s="111">
        <v>6.4015151515151539E-2</v>
      </c>
      <c r="R25" s="152">
        <v>2.545E-2</v>
      </c>
      <c r="S25" s="128">
        <v>5.0419999999999996E-3</v>
      </c>
      <c r="T25" s="92" t="s">
        <v>4</v>
      </c>
      <c r="U25" s="115">
        <v>3.5984848484848467E-2</v>
      </c>
      <c r="V25" s="150">
        <v>2.5600000000000001E-2</v>
      </c>
      <c r="W25" s="123">
        <v>5.0499999999999998E-3</v>
      </c>
      <c r="X25" s="26" t="s">
        <v>4</v>
      </c>
      <c r="Y25" s="111">
        <v>3.0303030303030252E-2</v>
      </c>
    </row>
    <row r="26" spans="1:29" ht="15.6" customHeight="1" x14ac:dyDescent="0.25">
      <c r="A26" s="29" t="s">
        <v>58</v>
      </c>
      <c r="B26" s="150">
        <v>5.0169999999999998E-3</v>
      </c>
      <c r="C26" s="123">
        <v>7.67E-4</v>
      </c>
      <c r="D26" s="26" t="s">
        <v>4</v>
      </c>
      <c r="E26" s="111">
        <v>2.3550019462826088E-2</v>
      </c>
      <c r="F26" s="150">
        <v>5.0200000000000002E-3</v>
      </c>
      <c r="G26" s="123">
        <v>7.6599999999999997E-4</v>
      </c>
      <c r="H26" s="26" t="s">
        <v>4</v>
      </c>
      <c r="I26" s="111">
        <v>2.2966134682755945E-2</v>
      </c>
      <c r="J26" s="150">
        <v>4.8190000000000004E-3</v>
      </c>
      <c r="K26" s="123">
        <v>7.3999999999999999E-4</v>
      </c>
      <c r="L26" s="26" t="s">
        <v>4</v>
      </c>
      <c r="M26" s="111">
        <v>6.2086414947450333E-2</v>
      </c>
      <c r="N26" s="150">
        <v>4.1209999999999997E-3</v>
      </c>
      <c r="O26" s="123">
        <v>6.5499999999999998E-4</v>
      </c>
      <c r="P26" s="26" t="s">
        <v>4</v>
      </c>
      <c r="Q26" s="111">
        <v>0.19793694044375254</v>
      </c>
      <c r="R26" s="152">
        <v>3.8790000000000001E-3</v>
      </c>
      <c r="S26" s="128">
        <v>6.2600000000000004E-4</v>
      </c>
      <c r="T26" s="92" t="s">
        <v>4</v>
      </c>
      <c r="U26" s="115">
        <v>0.24503697936940447</v>
      </c>
      <c r="V26" s="150">
        <v>3.8730000000000001E-3</v>
      </c>
      <c r="W26" s="123">
        <v>6.2500000000000001E-4</v>
      </c>
      <c r="X26" s="26" t="s">
        <v>4</v>
      </c>
      <c r="Y26" s="111">
        <v>0.24620474892954458</v>
      </c>
    </row>
    <row r="27" spans="1:29" x14ac:dyDescent="0.25">
      <c r="A27" s="19" t="s">
        <v>6</v>
      </c>
      <c r="B27" s="150">
        <v>9.5340000000000008E-3</v>
      </c>
      <c r="C27" s="123">
        <v>5.1199999999999998E-4</v>
      </c>
      <c r="D27" s="26" t="s">
        <v>4</v>
      </c>
      <c r="E27" s="111">
        <v>5.2170283806343585E-3</v>
      </c>
      <c r="F27" s="150">
        <v>9.5329999999999998E-3</v>
      </c>
      <c r="G27" s="123">
        <v>5.1199999999999998E-4</v>
      </c>
      <c r="H27" s="26" t="s">
        <v>4</v>
      </c>
      <c r="I27" s="111">
        <v>5.3213689482471509E-3</v>
      </c>
      <c r="J27" s="150">
        <v>8.8459999999999997E-3</v>
      </c>
      <c r="K27" s="123">
        <v>4.8000000000000001E-4</v>
      </c>
      <c r="L27" s="26" t="s">
        <v>4</v>
      </c>
      <c r="M27" s="111">
        <v>7.7003338898163687E-2</v>
      </c>
      <c r="N27" s="150">
        <v>8.8039999999999993E-3</v>
      </c>
      <c r="O27" s="123">
        <v>4.7800000000000002E-4</v>
      </c>
      <c r="P27" s="26" t="s">
        <v>4</v>
      </c>
      <c r="Q27" s="111">
        <v>8.1385642737896613E-2</v>
      </c>
      <c r="R27" s="152">
        <v>8.7799999999999996E-3</v>
      </c>
      <c r="S27" s="128">
        <v>4.7800000000000002E-4</v>
      </c>
      <c r="T27" s="92" t="s">
        <v>4</v>
      </c>
      <c r="U27" s="115">
        <v>8.3889816360601097E-2</v>
      </c>
      <c r="V27" s="150">
        <v>8.7799999999999996E-3</v>
      </c>
      <c r="W27" s="123">
        <v>4.7800000000000002E-4</v>
      </c>
      <c r="X27" s="26" t="s">
        <v>4</v>
      </c>
      <c r="Y27" s="111">
        <v>8.3889816360601097E-2</v>
      </c>
    </row>
    <row r="28" spans="1:29" ht="15.75" thickBot="1" x14ac:dyDescent="0.3">
      <c r="A28" s="21" t="s">
        <v>7</v>
      </c>
      <c r="B28" s="154">
        <v>6.4359999999999999E-3</v>
      </c>
      <c r="C28" s="124">
        <v>5.8999999999999998E-5</v>
      </c>
      <c r="D28" s="74" t="s">
        <v>4</v>
      </c>
      <c r="E28" s="112">
        <v>-3.1084861672369687E-4</v>
      </c>
      <c r="F28" s="154">
        <v>6.4320000000000002E-3</v>
      </c>
      <c r="G28" s="124">
        <v>5.8999999999999998E-5</v>
      </c>
      <c r="H28" s="74" t="s">
        <v>4</v>
      </c>
      <c r="I28" s="112">
        <v>3.1084861672356205E-4</v>
      </c>
      <c r="J28" s="154">
        <v>6.4359999999999999E-3</v>
      </c>
      <c r="K28" s="124">
        <v>5.8999999999999998E-5</v>
      </c>
      <c r="L28" s="74" t="s">
        <v>4</v>
      </c>
      <c r="M28" s="112">
        <v>-3.1084861672369687E-4</v>
      </c>
      <c r="N28" s="154">
        <v>6.437E-3</v>
      </c>
      <c r="O28" s="124">
        <v>5.8999999999999998E-5</v>
      </c>
      <c r="P28" s="74" t="s">
        <v>4</v>
      </c>
      <c r="Q28" s="112">
        <v>-4.6627292508554527E-4</v>
      </c>
      <c r="R28" s="155">
        <v>6.4900000000000001E-3</v>
      </c>
      <c r="S28" s="130">
        <v>6.0000000000000002E-5</v>
      </c>
      <c r="T28" s="107" t="s">
        <v>4</v>
      </c>
      <c r="U28" s="116">
        <v>-8.7037612682624339E-3</v>
      </c>
      <c r="V28" s="154">
        <v>6.4900000000000001E-3</v>
      </c>
      <c r="W28" s="124">
        <v>6.0000000000000002E-5</v>
      </c>
      <c r="X28" s="74" t="s">
        <v>4</v>
      </c>
      <c r="Y28" s="112">
        <v>-8.7037612682624339E-3</v>
      </c>
    </row>
    <row r="29" spans="1:29" ht="15.75" thickBot="1" x14ac:dyDescent="0.3">
      <c r="A29" s="172" t="s">
        <v>120</v>
      </c>
      <c r="B29" s="173"/>
      <c r="C29" s="173"/>
      <c r="D29" s="173"/>
      <c r="E29" s="173"/>
      <c r="F29" s="173"/>
      <c r="G29" s="173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74"/>
      <c r="T29" s="174"/>
      <c r="U29" s="174"/>
      <c r="V29" s="174"/>
      <c r="W29" s="174"/>
      <c r="X29" s="174"/>
      <c r="Y29" s="176"/>
    </row>
    <row r="30" spans="1:29" x14ac:dyDescent="0.25">
      <c r="B30" s="90"/>
      <c r="C30" s="90"/>
      <c r="D30" s="90"/>
      <c r="E30" s="90"/>
      <c r="F30" s="90"/>
      <c r="G30" s="90"/>
      <c r="Z30" s="8"/>
      <c r="AA30" s="8"/>
      <c r="AB30" s="8"/>
      <c r="AC30" s="8"/>
    </row>
    <row r="31" spans="1:29" x14ac:dyDescent="0.25">
      <c r="A31" s="90" t="s">
        <v>112</v>
      </c>
    </row>
    <row r="33" ht="15" customHeight="1" x14ac:dyDescent="0.25"/>
  </sheetData>
  <mergeCells count="7">
    <mergeCell ref="V3:Y3"/>
    <mergeCell ref="A2:Y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="70" zoomScaleNormal="70" workbookViewId="0">
      <selection activeCell="A35" sqref="A35"/>
    </sheetView>
  </sheetViews>
  <sheetFormatPr defaultRowHeight="13.9" customHeight="1" x14ac:dyDescent="0.25"/>
  <cols>
    <col min="1" max="1" width="30.7109375" customWidth="1"/>
    <col min="16" max="16" width="10.42578125" customWidth="1"/>
  </cols>
  <sheetData>
    <row r="1" spans="1:13" ht="13.9" customHeight="1" x14ac:dyDescent="0.25">
      <c r="A1" s="193" t="s">
        <v>110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</row>
    <row r="2" spans="1:13" ht="68.45" customHeight="1" thickBot="1" x14ac:dyDescent="0.3">
      <c r="A2" s="131"/>
      <c r="B2" s="132" t="s">
        <v>114</v>
      </c>
      <c r="C2" s="132" t="s">
        <v>106</v>
      </c>
      <c r="D2" s="132" t="s">
        <v>21</v>
      </c>
      <c r="E2" s="132" t="s">
        <v>104</v>
      </c>
      <c r="F2" s="132" t="s">
        <v>9</v>
      </c>
      <c r="G2" s="133" t="s">
        <v>35</v>
      </c>
      <c r="H2" s="133" t="s">
        <v>107</v>
      </c>
      <c r="I2" s="133" t="s">
        <v>79</v>
      </c>
      <c r="J2" s="134" t="s">
        <v>108</v>
      </c>
      <c r="K2" s="134" t="s">
        <v>109</v>
      </c>
      <c r="L2" s="132" t="s">
        <v>102</v>
      </c>
      <c r="M2" s="135" t="s">
        <v>103</v>
      </c>
    </row>
    <row r="3" spans="1:13" ht="13.9" customHeight="1" thickBot="1" x14ac:dyDescent="0.3">
      <c r="A3" s="136" t="s">
        <v>105</v>
      </c>
      <c r="B3" s="156">
        <v>1</v>
      </c>
      <c r="C3" s="156">
        <v>0.24157999999999999</v>
      </c>
      <c r="D3" s="156">
        <v>2.6849999999999999E-2</v>
      </c>
      <c r="E3" s="156">
        <v>-2.0500000000000002E-3</v>
      </c>
      <c r="F3" s="156">
        <v>-0.25485000000000002</v>
      </c>
      <c r="G3" s="156">
        <v>0.12279</v>
      </c>
      <c r="H3" s="156">
        <v>0.17881</v>
      </c>
      <c r="I3" s="156">
        <v>0.27527000000000001</v>
      </c>
      <c r="J3" s="156">
        <v>4.0710000000000003E-2</v>
      </c>
      <c r="K3" s="156">
        <v>5.4359999999999999E-2</v>
      </c>
      <c r="L3" s="156">
        <v>-0.14144999999999999</v>
      </c>
      <c r="M3" s="157">
        <v>4.546E-2</v>
      </c>
    </row>
    <row r="4" spans="1:13" ht="13.9" customHeight="1" thickBot="1" x14ac:dyDescent="0.3">
      <c r="A4" s="136"/>
      <c r="B4" s="158"/>
      <c r="C4" s="158" t="s">
        <v>52</v>
      </c>
      <c r="D4" s="158" t="s">
        <v>52</v>
      </c>
      <c r="E4" s="158" t="s">
        <v>115</v>
      </c>
      <c r="F4" s="158" t="s">
        <v>52</v>
      </c>
      <c r="G4" s="158" t="s">
        <v>52</v>
      </c>
      <c r="H4" s="158" t="s">
        <v>52</v>
      </c>
      <c r="I4" s="158" t="s">
        <v>52</v>
      </c>
      <c r="J4" s="158" t="s">
        <v>52</v>
      </c>
      <c r="K4" s="158" t="s">
        <v>52</v>
      </c>
      <c r="L4" s="158" t="s">
        <v>52</v>
      </c>
      <c r="M4" s="159" t="s">
        <v>52</v>
      </c>
    </row>
    <row r="5" spans="1:13" ht="13.9" customHeight="1" thickBot="1" x14ac:dyDescent="0.3">
      <c r="A5" s="137" t="s">
        <v>106</v>
      </c>
      <c r="B5" s="156">
        <v>0.24157999999999999</v>
      </c>
      <c r="C5" s="156">
        <v>1</v>
      </c>
      <c r="D5" s="156">
        <v>3.9350000000000003E-2</v>
      </c>
      <c r="E5" s="156">
        <v>-0.12339</v>
      </c>
      <c r="F5" s="156">
        <v>6.0380000000000003E-2</v>
      </c>
      <c r="G5" s="156">
        <v>5.0699999999999999E-3</v>
      </c>
      <c r="H5" s="156">
        <v>1.307E-2</v>
      </c>
      <c r="I5" s="156">
        <v>-6.94E-3</v>
      </c>
      <c r="J5" s="156">
        <v>-0.40123999999999999</v>
      </c>
      <c r="K5" s="156">
        <v>-0.51639000000000002</v>
      </c>
      <c r="L5" s="156">
        <v>0.14654</v>
      </c>
      <c r="M5" s="157">
        <v>0.67425999999999997</v>
      </c>
    </row>
    <row r="6" spans="1:13" ht="13.9" customHeight="1" thickBot="1" x14ac:dyDescent="0.3">
      <c r="A6" s="136"/>
      <c r="B6" s="158" t="s">
        <v>52</v>
      </c>
      <c r="C6" s="158"/>
      <c r="D6" s="158" t="s">
        <v>52</v>
      </c>
      <c r="E6" s="158" t="s">
        <v>52</v>
      </c>
      <c r="F6" s="158" t="s">
        <v>52</v>
      </c>
      <c r="G6" s="158" t="s">
        <v>115</v>
      </c>
      <c r="H6" s="158" t="s">
        <v>116</v>
      </c>
      <c r="I6" s="158" t="s">
        <v>115</v>
      </c>
      <c r="J6" s="158" t="s">
        <v>52</v>
      </c>
      <c r="K6" s="158" t="s">
        <v>52</v>
      </c>
      <c r="L6" s="158" t="s">
        <v>52</v>
      </c>
      <c r="M6" s="159" t="s">
        <v>52</v>
      </c>
    </row>
    <row r="7" spans="1:13" ht="13.9" customHeight="1" thickBot="1" x14ac:dyDescent="0.3">
      <c r="A7" s="137" t="s">
        <v>21</v>
      </c>
      <c r="B7" s="156">
        <v>2.6849999999999999E-2</v>
      </c>
      <c r="C7" s="156">
        <v>3.9350000000000003E-2</v>
      </c>
      <c r="D7" s="156">
        <v>1</v>
      </c>
      <c r="E7" s="156">
        <v>-0.11105</v>
      </c>
      <c r="F7" s="156">
        <v>-1.3299999999999999E-2</v>
      </c>
      <c r="G7" s="156">
        <v>4.437E-2</v>
      </c>
      <c r="H7" s="156">
        <v>1.1900000000000001E-2</v>
      </c>
      <c r="I7" s="156">
        <v>-8.1999999999999998E-4</v>
      </c>
      <c r="J7" s="156">
        <v>-2.4510000000000001E-2</v>
      </c>
      <c r="K7" s="156">
        <v>-1.272E-2</v>
      </c>
      <c r="L7" s="156">
        <v>1.099E-2</v>
      </c>
      <c r="M7" s="157">
        <v>5.1729999999999998E-2</v>
      </c>
    </row>
    <row r="8" spans="1:13" ht="13.9" customHeight="1" thickBot="1" x14ac:dyDescent="0.3">
      <c r="A8" s="136"/>
      <c r="B8" s="158" t="s">
        <v>52</v>
      </c>
      <c r="C8" s="158" t="s">
        <v>52</v>
      </c>
      <c r="D8" s="158"/>
      <c r="E8" s="158" t="s">
        <v>52</v>
      </c>
      <c r="F8" s="158" t="s">
        <v>116</v>
      </c>
      <c r="G8" s="158" t="s">
        <v>52</v>
      </c>
      <c r="H8" s="158" t="s">
        <v>116</v>
      </c>
      <c r="I8" s="158" t="s">
        <v>115</v>
      </c>
      <c r="J8" s="158" t="s">
        <v>52</v>
      </c>
      <c r="K8" s="158" t="s">
        <v>116</v>
      </c>
      <c r="L8" s="158" t="s">
        <v>116</v>
      </c>
      <c r="M8" s="159" t="s">
        <v>52</v>
      </c>
    </row>
    <row r="9" spans="1:13" ht="13.9" customHeight="1" thickBot="1" x14ac:dyDescent="0.3">
      <c r="A9" s="137" t="s">
        <v>104</v>
      </c>
      <c r="B9" s="156">
        <v>-2.0500000000000002E-3</v>
      </c>
      <c r="C9" s="156">
        <v>-0.12339</v>
      </c>
      <c r="D9" s="156">
        <v>-0.11105</v>
      </c>
      <c r="E9" s="156">
        <v>1</v>
      </c>
      <c r="F9" s="156">
        <v>-2.4459999999999999E-2</v>
      </c>
      <c r="G9" s="156">
        <v>-2.4459999999999999E-2</v>
      </c>
      <c r="H9" s="156">
        <v>7.5160000000000005E-2</v>
      </c>
      <c r="I9" s="156">
        <v>1.8329999999999999E-2</v>
      </c>
      <c r="J9" s="156">
        <v>0.14892</v>
      </c>
      <c r="K9" s="156">
        <v>0.15601999999999999</v>
      </c>
      <c r="L9" s="156">
        <v>-7.6759999999999995E-2</v>
      </c>
      <c r="M9" s="157">
        <v>-0.15024000000000001</v>
      </c>
    </row>
    <row r="10" spans="1:13" ht="13.9" customHeight="1" thickBot="1" x14ac:dyDescent="0.3">
      <c r="A10" s="136"/>
      <c r="B10" s="158">
        <v>0.73050000000000004</v>
      </c>
      <c r="C10" s="158" t="s">
        <v>52</v>
      </c>
      <c r="D10" s="158" t="s">
        <v>52</v>
      </c>
      <c r="E10" s="158"/>
      <c r="F10" s="158" t="s">
        <v>52</v>
      </c>
      <c r="G10" s="158" t="s">
        <v>52</v>
      </c>
      <c r="H10" s="158" t="s">
        <v>52</v>
      </c>
      <c r="I10" s="158" t="s">
        <v>117</v>
      </c>
      <c r="J10" s="158" t="s">
        <v>52</v>
      </c>
      <c r="K10" s="158" t="s">
        <v>52</v>
      </c>
      <c r="L10" s="158" t="s">
        <v>52</v>
      </c>
      <c r="M10" s="159" t="s">
        <v>52</v>
      </c>
    </row>
    <row r="11" spans="1:13" ht="13.9" customHeight="1" thickBot="1" x14ac:dyDescent="0.3">
      <c r="A11" s="137" t="s">
        <v>9</v>
      </c>
      <c r="B11" s="156">
        <v>-0.25485000000000002</v>
      </c>
      <c r="C11" s="156">
        <v>6.0380000000000003E-2</v>
      </c>
      <c r="D11" s="156">
        <v>-1.3299999999999999E-2</v>
      </c>
      <c r="E11" s="156">
        <v>-2.4459999999999999E-2</v>
      </c>
      <c r="F11" s="156">
        <v>1</v>
      </c>
      <c r="G11" s="156">
        <v>-3.4709999999999998E-2</v>
      </c>
      <c r="H11" s="156">
        <v>-0.14913999999999999</v>
      </c>
      <c r="I11" s="156">
        <v>-0.25144</v>
      </c>
      <c r="J11" s="156">
        <v>-0.19611999999999999</v>
      </c>
      <c r="K11" s="156">
        <v>-0.17257</v>
      </c>
      <c r="L11" s="156">
        <v>0.11098</v>
      </c>
      <c r="M11" s="157">
        <v>0.19076000000000001</v>
      </c>
    </row>
    <row r="12" spans="1:13" ht="13.9" customHeight="1" thickBot="1" x14ac:dyDescent="0.3">
      <c r="A12" s="136"/>
      <c r="B12" s="158" t="s">
        <v>52</v>
      </c>
      <c r="C12" s="158" t="s">
        <v>52</v>
      </c>
      <c r="D12" s="158" t="s">
        <v>116</v>
      </c>
      <c r="E12" s="158" t="s">
        <v>52</v>
      </c>
      <c r="F12" s="158"/>
      <c r="G12" s="158" t="s">
        <v>52</v>
      </c>
      <c r="H12" s="158" t="s">
        <v>52</v>
      </c>
      <c r="I12" s="158" t="s">
        <v>52</v>
      </c>
      <c r="J12" s="158" t="s">
        <v>52</v>
      </c>
      <c r="K12" s="158" t="s">
        <v>52</v>
      </c>
      <c r="L12" s="158" t="s">
        <v>52</v>
      </c>
      <c r="M12" s="159" t="s">
        <v>52</v>
      </c>
    </row>
    <row r="13" spans="1:13" ht="13.9" customHeight="1" thickBot="1" x14ac:dyDescent="0.3">
      <c r="A13" s="138" t="s">
        <v>35</v>
      </c>
      <c r="B13" s="156">
        <v>0.12279</v>
      </c>
      <c r="C13" s="156">
        <v>5.0699999999999999E-3</v>
      </c>
      <c r="D13" s="156">
        <v>4.437E-2</v>
      </c>
      <c r="E13" s="156">
        <v>-2.4459999999999999E-2</v>
      </c>
      <c r="F13" s="156">
        <v>-3.4709999999999998E-2</v>
      </c>
      <c r="G13" s="156">
        <v>1</v>
      </c>
      <c r="H13" s="156">
        <v>1.6549999999999999E-2</v>
      </c>
      <c r="I13" s="156">
        <v>-0.26518000000000003</v>
      </c>
      <c r="J13" s="156">
        <v>-0.13072</v>
      </c>
      <c r="K13" s="156">
        <v>-0.10483000000000001</v>
      </c>
      <c r="L13" s="156">
        <v>4.3810000000000002E-2</v>
      </c>
      <c r="M13" s="157">
        <v>5.4670000000000003E-2</v>
      </c>
    </row>
    <row r="14" spans="1:13" ht="13.9" customHeight="1" thickBot="1" x14ac:dyDescent="0.3">
      <c r="A14" s="139"/>
      <c r="B14" s="158" t="s">
        <v>52</v>
      </c>
      <c r="C14" s="158" t="s">
        <v>115</v>
      </c>
      <c r="D14" s="158" t="s">
        <v>52</v>
      </c>
      <c r="E14" s="158" t="s">
        <v>52</v>
      </c>
      <c r="F14" s="158" t="s">
        <v>52</v>
      </c>
      <c r="G14" s="158"/>
      <c r="H14" s="158" t="s">
        <v>117</v>
      </c>
      <c r="I14" s="158" t="s">
        <v>52</v>
      </c>
      <c r="J14" s="158" t="s">
        <v>52</v>
      </c>
      <c r="K14" s="158" t="s">
        <v>52</v>
      </c>
      <c r="L14" s="158" t="s">
        <v>52</v>
      </c>
      <c r="M14" s="159" t="s">
        <v>52</v>
      </c>
    </row>
    <row r="15" spans="1:13" ht="13.9" customHeight="1" thickBot="1" x14ac:dyDescent="0.3">
      <c r="A15" s="138" t="s">
        <v>107</v>
      </c>
      <c r="B15" s="156">
        <v>0.17881</v>
      </c>
      <c r="C15" s="156">
        <v>1.307E-2</v>
      </c>
      <c r="D15" s="156">
        <v>1.1900000000000001E-2</v>
      </c>
      <c r="E15" s="156">
        <v>7.5160000000000005E-2</v>
      </c>
      <c r="F15" s="156">
        <v>-0.14913999999999999</v>
      </c>
      <c r="G15" s="156">
        <v>1.6549999999999999E-2</v>
      </c>
      <c r="H15" s="156">
        <v>1</v>
      </c>
      <c r="I15" s="156">
        <v>0.34754000000000002</v>
      </c>
      <c r="J15" s="156">
        <v>0.40640999999999999</v>
      </c>
      <c r="K15" s="156">
        <v>0.31418000000000001</v>
      </c>
      <c r="L15" s="156">
        <v>-0.24418000000000001</v>
      </c>
      <c r="M15" s="157">
        <v>-0.16766</v>
      </c>
    </row>
    <row r="16" spans="1:13" ht="13.9" customHeight="1" thickBot="1" x14ac:dyDescent="0.3">
      <c r="A16" s="139"/>
      <c r="B16" s="158" t="s">
        <v>52</v>
      </c>
      <c r="C16" s="158" t="s">
        <v>116</v>
      </c>
      <c r="D16" s="158" t="s">
        <v>116</v>
      </c>
      <c r="E16" s="158" t="s">
        <v>52</v>
      </c>
      <c r="F16" s="158" t="s">
        <v>52</v>
      </c>
      <c r="G16" s="158" t="s">
        <v>117</v>
      </c>
      <c r="H16" s="158"/>
      <c r="I16" s="158" t="s">
        <v>52</v>
      </c>
      <c r="J16" s="158" t="s">
        <v>52</v>
      </c>
      <c r="K16" s="158" t="s">
        <v>52</v>
      </c>
      <c r="L16" s="158" t="s">
        <v>52</v>
      </c>
      <c r="M16" s="159" t="s">
        <v>52</v>
      </c>
    </row>
    <row r="17" spans="1:13" ht="13.9" customHeight="1" thickBot="1" x14ac:dyDescent="0.3">
      <c r="A17" s="138" t="s">
        <v>79</v>
      </c>
      <c r="B17" s="156">
        <v>0.27527000000000001</v>
      </c>
      <c r="C17" s="156">
        <v>-6.94E-3</v>
      </c>
      <c r="D17" s="156">
        <v>-8.1999999999999998E-4</v>
      </c>
      <c r="E17" s="156">
        <v>1.8329999999999999E-2</v>
      </c>
      <c r="F17" s="156">
        <v>-0.25144</v>
      </c>
      <c r="G17" s="156">
        <v>-0.26518000000000003</v>
      </c>
      <c r="H17" s="156">
        <v>0.34754000000000002</v>
      </c>
      <c r="I17" s="156">
        <v>1</v>
      </c>
      <c r="J17" s="156">
        <v>0.14935000000000001</v>
      </c>
      <c r="K17" s="156">
        <v>7.4440000000000006E-2</v>
      </c>
      <c r="L17" s="156">
        <v>-0.18507000000000001</v>
      </c>
      <c r="M17" s="157">
        <v>-0.11151</v>
      </c>
    </row>
    <row r="18" spans="1:13" ht="13.9" customHeight="1" thickBot="1" x14ac:dyDescent="0.3">
      <c r="A18" s="139"/>
      <c r="B18" s="158" t="s">
        <v>52</v>
      </c>
      <c r="C18" s="158" t="s">
        <v>115</v>
      </c>
      <c r="D18" s="158" t="s">
        <v>115</v>
      </c>
      <c r="E18" s="158" t="s">
        <v>117</v>
      </c>
      <c r="F18" s="158" t="s">
        <v>52</v>
      </c>
      <c r="G18" s="158" t="s">
        <v>52</v>
      </c>
      <c r="H18" s="158" t="s">
        <v>52</v>
      </c>
      <c r="I18" s="158"/>
      <c r="J18" s="158" t="s">
        <v>52</v>
      </c>
      <c r="K18" s="158" t="s">
        <v>52</v>
      </c>
      <c r="L18" s="158" t="s">
        <v>52</v>
      </c>
      <c r="M18" s="159" t="s">
        <v>52</v>
      </c>
    </row>
    <row r="19" spans="1:13" ht="13.9" customHeight="1" thickBot="1" x14ac:dyDescent="0.3">
      <c r="A19" s="140" t="s">
        <v>108</v>
      </c>
      <c r="B19" s="160">
        <v>4.0710000000000003E-2</v>
      </c>
      <c r="C19" s="160">
        <v>-0.40123999999999999</v>
      </c>
      <c r="D19" s="160">
        <v>-2.4510000000000001E-2</v>
      </c>
      <c r="E19" s="160">
        <v>0.14892</v>
      </c>
      <c r="F19" s="160">
        <v>-0.19611999999999999</v>
      </c>
      <c r="G19" s="160">
        <v>-0.13072</v>
      </c>
      <c r="H19" s="160">
        <v>0.40640999999999999</v>
      </c>
      <c r="I19" s="160">
        <v>0.14935000000000001</v>
      </c>
      <c r="J19" s="160">
        <v>1</v>
      </c>
      <c r="K19" s="160">
        <v>0.83425000000000005</v>
      </c>
      <c r="L19" s="160">
        <v>-0.40172000000000002</v>
      </c>
      <c r="M19" s="161">
        <v>-0.55232000000000003</v>
      </c>
    </row>
    <row r="20" spans="1:13" ht="13.9" customHeight="1" thickBot="1" x14ac:dyDescent="0.3">
      <c r="A20" s="141"/>
      <c r="B20" s="162" t="s">
        <v>52</v>
      </c>
      <c r="C20" s="162" t="s">
        <v>52</v>
      </c>
      <c r="D20" s="162" t="s">
        <v>52</v>
      </c>
      <c r="E20" s="162" t="s">
        <v>52</v>
      </c>
      <c r="F20" s="162" t="s">
        <v>52</v>
      </c>
      <c r="G20" s="162" t="s">
        <v>52</v>
      </c>
      <c r="H20" s="162" t="s">
        <v>52</v>
      </c>
      <c r="I20" s="162" t="s">
        <v>52</v>
      </c>
      <c r="J20" s="162"/>
      <c r="K20" s="162" t="s">
        <v>52</v>
      </c>
      <c r="L20" s="162" t="s">
        <v>52</v>
      </c>
      <c r="M20" s="163" t="s">
        <v>52</v>
      </c>
    </row>
    <row r="21" spans="1:13" ht="13.9" customHeight="1" thickBot="1" x14ac:dyDescent="0.3">
      <c r="A21" s="138" t="s">
        <v>109</v>
      </c>
      <c r="B21" s="156">
        <v>5.4359999999999999E-2</v>
      </c>
      <c r="C21" s="156">
        <v>-0.51639000000000002</v>
      </c>
      <c r="D21" s="156">
        <v>-1.272E-2</v>
      </c>
      <c r="E21" s="156">
        <v>0.15601999999999999</v>
      </c>
      <c r="F21" s="156">
        <v>-0.17257</v>
      </c>
      <c r="G21" s="156">
        <v>-0.10483000000000001</v>
      </c>
      <c r="H21" s="156">
        <v>0.31418000000000001</v>
      </c>
      <c r="I21" s="156">
        <v>7.4440000000000006E-2</v>
      </c>
      <c r="J21" s="156">
        <v>0.83425000000000005</v>
      </c>
      <c r="K21" s="156">
        <v>1</v>
      </c>
      <c r="L21" s="156">
        <v>-0.28383000000000003</v>
      </c>
      <c r="M21" s="157">
        <v>-0.54044999999999999</v>
      </c>
    </row>
    <row r="22" spans="1:13" ht="13.9" customHeight="1" thickBot="1" x14ac:dyDescent="0.3">
      <c r="A22" s="139"/>
      <c r="B22" s="158" t="s">
        <v>52</v>
      </c>
      <c r="C22" s="158" t="s">
        <v>52</v>
      </c>
      <c r="D22" s="158" t="s">
        <v>116</v>
      </c>
      <c r="E22" s="158" t="s">
        <v>52</v>
      </c>
      <c r="F22" s="158" t="s">
        <v>52</v>
      </c>
      <c r="G22" s="158" t="s">
        <v>52</v>
      </c>
      <c r="H22" s="158" t="s">
        <v>52</v>
      </c>
      <c r="I22" s="158" t="s">
        <v>52</v>
      </c>
      <c r="J22" s="158" t="s">
        <v>52</v>
      </c>
      <c r="K22" s="158"/>
      <c r="L22" s="158" t="s">
        <v>52</v>
      </c>
      <c r="M22" s="159" t="s">
        <v>52</v>
      </c>
    </row>
    <row r="23" spans="1:13" ht="13.9" customHeight="1" thickBot="1" x14ac:dyDescent="0.3">
      <c r="A23" s="137" t="s">
        <v>102</v>
      </c>
      <c r="B23" s="156">
        <v>-0.14144999999999999</v>
      </c>
      <c r="C23" s="156">
        <v>0.14654</v>
      </c>
      <c r="D23" s="156">
        <v>1.099E-2</v>
      </c>
      <c r="E23" s="156">
        <v>-7.6759999999999995E-2</v>
      </c>
      <c r="F23" s="156">
        <v>0.11098</v>
      </c>
      <c r="G23" s="156">
        <v>4.3810000000000002E-2</v>
      </c>
      <c r="H23" s="156">
        <v>-0.24418000000000001</v>
      </c>
      <c r="I23" s="156">
        <v>-0.18507000000000001</v>
      </c>
      <c r="J23" s="156">
        <v>-0.40172000000000002</v>
      </c>
      <c r="K23" s="156">
        <v>-0.28383000000000003</v>
      </c>
      <c r="L23" s="156">
        <v>1</v>
      </c>
      <c r="M23" s="157">
        <v>0.36214000000000002</v>
      </c>
    </row>
    <row r="24" spans="1:13" ht="13.9" customHeight="1" thickBot="1" x14ac:dyDescent="0.3">
      <c r="A24" s="136"/>
      <c r="B24" s="158" t="s">
        <v>52</v>
      </c>
      <c r="C24" s="158" t="s">
        <v>52</v>
      </c>
      <c r="D24" s="158" t="s">
        <v>116</v>
      </c>
      <c r="E24" s="158" t="s">
        <v>52</v>
      </c>
      <c r="F24" s="158" t="s">
        <v>52</v>
      </c>
      <c r="G24" s="158" t="s">
        <v>52</v>
      </c>
      <c r="H24" s="158" t="s">
        <v>52</v>
      </c>
      <c r="I24" s="158" t="s">
        <v>52</v>
      </c>
      <c r="J24" s="158" t="s">
        <v>52</v>
      </c>
      <c r="K24" s="158" t="s">
        <v>52</v>
      </c>
      <c r="L24" s="158"/>
      <c r="M24" s="159" t="s">
        <v>52</v>
      </c>
    </row>
    <row r="25" spans="1:13" ht="13.9" customHeight="1" thickBot="1" x14ac:dyDescent="0.3">
      <c r="A25" s="138" t="s">
        <v>103</v>
      </c>
      <c r="B25" s="156">
        <v>4.546E-2</v>
      </c>
      <c r="C25" s="156">
        <v>0.67425999999999997</v>
      </c>
      <c r="D25" s="156">
        <v>5.1729999999999998E-2</v>
      </c>
      <c r="E25" s="156">
        <v>-0.15024000000000001</v>
      </c>
      <c r="F25" s="156">
        <v>0.19076000000000001</v>
      </c>
      <c r="G25" s="156">
        <v>5.4670000000000003E-2</v>
      </c>
      <c r="H25" s="156">
        <v>-0.16766</v>
      </c>
      <c r="I25" s="156">
        <v>-0.11151</v>
      </c>
      <c r="J25" s="156">
        <v>-0.55232000000000003</v>
      </c>
      <c r="K25" s="156">
        <v>-0.54044999999999999</v>
      </c>
      <c r="L25" s="156">
        <v>0.36214000000000002</v>
      </c>
      <c r="M25" s="157">
        <v>1</v>
      </c>
    </row>
    <row r="26" spans="1:13" ht="13.9" customHeight="1" thickBot="1" x14ac:dyDescent="0.3">
      <c r="A26" s="142"/>
      <c r="B26" s="164" t="s">
        <v>52</v>
      </c>
      <c r="C26" s="164" t="s">
        <v>52</v>
      </c>
      <c r="D26" s="164" t="s">
        <v>52</v>
      </c>
      <c r="E26" s="164" t="s">
        <v>52</v>
      </c>
      <c r="F26" s="164" t="s">
        <v>52</v>
      </c>
      <c r="G26" s="164" t="s">
        <v>52</v>
      </c>
      <c r="H26" s="164" t="s">
        <v>52</v>
      </c>
      <c r="I26" s="164" t="s">
        <v>52</v>
      </c>
      <c r="J26" s="164" t="s">
        <v>52</v>
      </c>
      <c r="K26" s="164" t="s">
        <v>52</v>
      </c>
      <c r="L26" s="164" t="s">
        <v>52</v>
      </c>
      <c r="M26" s="165"/>
    </row>
    <row r="28" spans="1:13" ht="13.9" customHeight="1" x14ac:dyDescent="0.25">
      <c r="A28" t="s">
        <v>118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Taulukko 1, muuttujat</vt:lpstr>
      <vt:lpstr>Taulukko 2, nollamalli</vt:lpstr>
      <vt:lpstr>Taulukko 3, mallivaiheet</vt:lpstr>
      <vt:lpstr>Liitetaulukko 1, korrelaatiotau</vt:lpstr>
    </vt:vector>
  </TitlesOfParts>
  <Company>Turun yliopisto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Hiltunen</dc:creator>
  <cp:lastModifiedBy>Jouko Miettinen</cp:lastModifiedBy>
  <cp:lastPrinted>2017-03-14T11:34:38Z</cp:lastPrinted>
  <dcterms:created xsi:type="dcterms:W3CDTF">2016-11-20T19:24:24Z</dcterms:created>
  <dcterms:modified xsi:type="dcterms:W3CDTF">2018-02-08T06:16:52Z</dcterms:modified>
</cp:coreProperties>
</file>